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defaultThemeVersion="164011"/>
  <mc:AlternateContent xmlns:mc="http://schemas.openxmlformats.org/markup-compatibility/2006">
    <mc:Choice Requires="x15">
      <x15ac:absPath xmlns:x15ac="http://schemas.microsoft.com/office/spreadsheetml/2010/11/ac" url="C:\__MARZ-bkp\"/>
    </mc:Choice>
  </mc:AlternateContent>
  <workbookProtection workbookAlgorithmName="SHA-512" workbookHashValue="G94qtWqPS/c6UM5yFY/JzwU/1J5ntLBtgKCGy0xtSF7ZmPgRHTrWOzJVVZwLg3yHygJstLY/sFLk8v9qXgbJcQ==" workbookSaltValue="Gb3ygvI1S/MXRXkeybHEFg==" workbookSpinCount="100000" lockStructure="1"/>
  <bookViews>
    <workbookView xWindow="0" yWindow="0" windowWidth="23040" windowHeight="9084"/>
  </bookViews>
  <sheets>
    <sheet name="Cable Fill Calculato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2" i="1" l="1"/>
  <c r="U92" i="1" s="1"/>
  <c r="U91" i="1"/>
  <c r="O91" i="1"/>
  <c r="O90" i="1"/>
  <c r="O89" i="1"/>
  <c r="U85" i="1"/>
  <c r="U86" i="1" s="1"/>
  <c r="T85" i="1"/>
  <c r="T86" i="1" s="1"/>
  <c r="S85" i="1"/>
  <c r="S86" i="1" s="1"/>
  <c r="R85" i="1"/>
  <c r="R86" i="1" s="1"/>
  <c r="Q85" i="1"/>
  <c r="Q86" i="1" s="1"/>
  <c r="P85" i="1"/>
  <c r="P86" i="1" s="1"/>
  <c r="R89" i="1" l="1"/>
  <c r="S90" i="1"/>
  <c r="T91" i="1"/>
  <c r="S89" i="1"/>
  <c r="T89" i="1"/>
  <c r="U89" i="1"/>
  <c r="T90" i="1"/>
  <c r="U90" i="1"/>
  <c r="P92" i="1"/>
  <c r="R92" i="1"/>
  <c r="Q91" i="1"/>
  <c r="P89" i="1"/>
  <c r="S92" i="1"/>
  <c r="Q89" i="1"/>
  <c r="R90" i="1"/>
  <c r="S91" i="1"/>
  <c r="T92" i="1"/>
  <c r="P91" i="1"/>
  <c r="Q92" i="1"/>
  <c r="P90" i="1"/>
  <c r="Q90" i="1"/>
  <c r="R91" i="1"/>
  <c r="O80" i="1"/>
  <c r="O79" i="1"/>
  <c r="O78" i="1"/>
  <c r="L92" i="1" l="1"/>
  <c r="L91" i="1"/>
  <c r="U80" i="1"/>
  <c r="L80" i="1" s="1"/>
  <c r="U79" i="1"/>
  <c r="L79" i="1" s="1"/>
  <c r="K91" i="1"/>
  <c r="K90" i="1"/>
  <c r="T78" i="1"/>
  <c r="K78" i="1" s="1"/>
  <c r="T75" i="1"/>
  <c r="K89" i="1" s="1"/>
  <c r="U74" i="1"/>
  <c r="U75" i="1" s="1"/>
  <c r="L90" i="1" s="1"/>
  <c r="T74" i="1"/>
  <c r="S74" i="1"/>
  <c r="S75" i="1" s="1"/>
  <c r="R74" i="1"/>
  <c r="R75" i="1" s="1"/>
  <c r="R79" i="1" s="1"/>
  <c r="I79" i="1" s="1"/>
  <c r="Q74" i="1"/>
  <c r="Q75" i="1" s="1"/>
  <c r="P74" i="1"/>
  <c r="P75" i="1" s="1"/>
  <c r="P79" i="1" s="1"/>
  <c r="G79" i="1" s="1"/>
  <c r="M56" i="1"/>
  <c r="M55" i="1"/>
  <c r="P55" i="1" s="1"/>
  <c r="I55" i="1" s="1"/>
  <c r="M54" i="1"/>
  <c r="M53" i="1"/>
  <c r="M52" i="1"/>
  <c r="M51" i="1"/>
  <c r="M50" i="1"/>
  <c r="M49" i="1"/>
  <c r="D49" i="1"/>
  <c r="D50" i="1" s="1"/>
  <c r="D51" i="1" s="1"/>
  <c r="D52" i="1" s="1"/>
  <c r="D53" i="1" s="1"/>
  <c r="D54" i="1" s="1"/>
  <c r="M48" i="1"/>
  <c r="M47" i="1"/>
  <c r="M46" i="1"/>
  <c r="D46" i="1"/>
  <c r="D47" i="1" s="1"/>
  <c r="D48" i="1" s="1"/>
  <c r="M45" i="1"/>
  <c r="M44" i="1"/>
  <c r="M43" i="1"/>
  <c r="M42" i="1"/>
  <c r="M41" i="1"/>
  <c r="D41" i="1"/>
  <c r="D42" i="1" s="1"/>
  <c r="D43" i="1" s="1"/>
  <c r="M40" i="1"/>
  <c r="M39" i="1"/>
  <c r="D39" i="1"/>
  <c r="M38" i="1"/>
  <c r="M37" i="1"/>
  <c r="D37" i="1"/>
  <c r="M36" i="1"/>
  <c r="M35" i="1"/>
  <c r="D35" i="1"/>
  <c r="M32" i="1"/>
  <c r="M31" i="1"/>
  <c r="M30" i="1"/>
  <c r="M29" i="1"/>
  <c r="M28" i="1"/>
  <c r="M27" i="1"/>
  <c r="M26" i="1"/>
  <c r="M25" i="1"/>
  <c r="M24" i="1"/>
  <c r="M23" i="1"/>
  <c r="M22" i="1"/>
  <c r="M21" i="1"/>
  <c r="O21" i="1" s="1"/>
  <c r="H21" i="1" s="1"/>
  <c r="M20" i="1"/>
  <c r="M19" i="1"/>
  <c r="M18" i="1"/>
  <c r="O18" i="1" s="1"/>
  <c r="H18" i="1" s="1"/>
  <c r="M17" i="1"/>
  <c r="M16" i="1"/>
  <c r="M15" i="1"/>
  <c r="M14" i="1"/>
  <c r="M13" i="1"/>
  <c r="M12" i="1"/>
  <c r="M11" i="1"/>
  <c r="Q7" i="1"/>
  <c r="Q8" i="1" s="1"/>
  <c r="P7" i="1"/>
  <c r="P8" i="1" s="1"/>
  <c r="O7" i="1"/>
  <c r="O8" i="1" s="1"/>
  <c r="N7" i="1"/>
  <c r="N8" i="1" s="1"/>
  <c r="N17" i="1" l="1"/>
  <c r="G17" i="1" s="1"/>
  <c r="N25" i="1"/>
  <c r="G25" i="1" s="1"/>
  <c r="N40" i="1"/>
  <c r="G40" i="1" s="1"/>
  <c r="J90" i="1"/>
  <c r="S80" i="1"/>
  <c r="J80" i="1" s="1"/>
  <c r="S78" i="1"/>
  <c r="J78" i="1" s="1"/>
  <c r="J89" i="1"/>
  <c r="S79" i="1"/>
  <c r="J79" i="1" s="1"/>
  <c r="J92" i="1"/>
  <c r="J91" i="1"/>
  <c r="N46" i="1"/>
  <c r="G46" i="1" s="1"/>
  <c r="N52" i="1"/>
  <c r="G52" i="1" s="1"/>
  <c r="I89" i="1"/>
  <c r="N11" i="1"/>
  <c r="G11" i="1" s="1"/>
  <c r="N19" i="1"/>
  <c r="G19" i="1" s="1"/>
  <c r="N27" i="1"/>
  <c r="G27" i="1" s="1"/>
  <c r="N36" i="1"/>
  <c r="G36" i="1" s="1"/>
  <c r="N41" i="1"/>
  <c r="G41" i="1" s="1"/>
  <c r="N53" i="1"/>
  <c r="G53" i="1" s="1"/>
  <c r="I90" i="1"/>
  <c r="K92" i="1"/>
  <c r="P12" i="1"/>
  <c r="I12" i="1" s="1"/>
  <c r="P28" i="1"/>
  <c r="I28" i="1" s="1"/>
  <c r="N54" i="1"/>
  <c r="G54" i="1" s="1"/>
  <c r="I91" i="1"/>
  <c r="U78" i="1"/>
  <c r="L78" i="1" s="1"/>
  <c r="R80" i="1"/>
  <c r="I80" i="1" s="1"/>
  <c r="I92" i="1"/>
  <c r="N48" i="1"/>
  <c r="G48" i="1" s="1"/>
  <c r="N22" i="1"/>
  <c r="G22" i="1" s="1"/>
  <c r="N23" i="1"/>
  <c r="G23" i="1" s="1"/>
  <c r="N44" i="1"/>
  <c r="G44" i="1" s="1"/>
  <c r="N49" i="1"/>
  <c r="G49" i="1" s="1"/>
  <c r="R78" i="1"/>
  <c r="I78" i="1" s="1"/>
  <c r="T80" i="1"/>
  <c r="K80" i="1" s="1"/>
  <c r="L89" i="1"/>
  <c r="N14" i="1"/>
  <c r="G14" i="1" s="1"/>
  <c r="N30" i="1"/>
  <c r="G30" i="1" s="1"/>
  <c r="N38" i="1"/>
  <c r="G38" i="1" s="1"/>
  <c r="N43" i="1"/>
  <c r="G43" i="1" s="1"/>
  <c r="Q56" i="1"/>
  <c r="J56" i="1" s="1"/>
  <c r="T79" i="1"/>
  <c r="K79" i="1" s="1"/>
  <c r="N15" i="1"/>
  <c r="G15" i="1" s="1"/>
  <c r="N31" i="1"/>
  <c r="G31" i="1" s="1"/>
  <c r="N16" i="1"/>
  <c r="G16" i="1" s="1"/>
  <c r="N24" i="1"/>
  <c r="G24" i="1" s="1"/>
  <c r="N32" i="1"/>
  <c r="G32" i="1" s="1"/>
  <c r="N39" i="1"/>
  <c r="G39" i="1" s="1"/>
  <c r="N45" i="1"/>
  <c r="G45" i="1" s="1"/>
  <c r="N50" i="1"/>
  <c r="G50" i="1" s="1"/>
  <c r="H92" i="1"/>
  <c r="H91" i="1"/>
  <c r="H90" i="1"/>
  <c r="H89" i="1"/>
  <c r="Q80" i="1"/>
  <c r="H80" i="1" s="1"/>
  <c r="Q79" i="1"/>
  <c r="H79" i="1" s="1"/>
  <c r="Q78" i="1"/>
  <c r="H78" i="1" s="1"/>
  <c r="P80" i="1"/>
  <c r="G80" i="1" s="1"/>
  <c r="G89" i="1"/>
  <c r="G92" i="1"/>
  <c r="G90" i="1"/>
  <c r="G91" i="1"/>
  <c r="P78" i="1"/>
  <c r="G78" i="1" s="1"/>
  <c r="Q11" i="1"/>
  <c r="J11" i="1" s="1"/>
  <c r="Q17" i="1"/>
  <c r="J17" i="1" s="1"/>
  <c r="Q36" i="1"/>
  <c r="J36" i="1" s="1"/>
  <c r="O29" i="1"/>
  <c r="H29" i="1" s="1"/>
  <c r="O45" i="1"/>
  <c r="H45" i="1" s="1"/>
  <c r="Q41" i="1"/>
  <c r="J41" i="1" s="1"/>
  <c r="O53" i="1"/>
  <c r="H53" i="1" s="1"/>
  <c r="O13" i="1"/>
  <c r="H13" i="1" s="1"/>
  <c r="Q19" i="1"/>
  <c r="J19" i="1" s="1"/>
  <c r="Q25" i="1"/>
  <c r="J25" i="1" s="1"/>
  <c r="O37" i="1"/>
  <c r="H37" i="1" s="1"/>
  <c r="O49" i="1"/>
  <c r="H49" i="1" s="1"/>
  <c r="Q27" i="1"/>
  <c r="J27" i="1" s="1"/>
  <c r="Q40" i="1"/>
  <c r="J40" i="1" s="1"/>
  <c r="Q51" i="1"/>
  <c r="J51" i="1" s="1"/>
  <c r="Q46" i="1"/>
  <c r="J46" i="1" s="1"/>
  <c r="Q54" i="1"/>
  <c r="J54" i="1" s="1"/>
  <c r="Q37" i="1"/>
  <c r="J37" i="1" s="1"/>
  <c r="Q29" i="1"/>
  <c r="J29" i="1" s="1"/>
  <c r="Q21" i="1"/>
  <c r="J21" i="1" s="1"/>
  <c r="Q13" i="1"/>
  <c r="J13" i="1" s="1"/>
  <c r="Q28" i="1"/>
  <c r="J28" i="1" s="1"/>
  <c r="Q55" i="1"/>
  <c r="J55" i="1" s="1"/>
  <c r="Q53" i="1"/>
  <c r="J53" i="1" s="1"/>
  <c r="Q49" i="1"/>
  <c r="J49" i="1" s="1"/>
  <c r="Q45" i="1"/>
  <c r="J45" i="1" s="1"/>
  <c r="Q22" i="1"/>
  <c r="J22" i="1" s="1"/>
  <c r="Q20" i="1"/>
  <c r="J20" i="1" s="1"/>
  <c r="Q12" i="1"/>
  <c r="J12" i="1" s="1"/>
  <c r="Q52" i="1"/>
  <c r="J52" i="1" s="1"/>
  <c r="Q48" i="1"/>
  <c r="J48" i="1" s="1"/>
  <c r="Q43" i="1"/>
  <c r="J43" i="1" s="1"/>
  <c r="Q31" i="1"/>
  <c r="J31" i="1" s="1"/>
  <c r="Q23" i="1"/>
  <c r="J23" i="1" s="1"/>
  <c r="Q15" i="1"/>
  <c r="J15" i="1" s="1"/>
  <c r="Q38" i="1"/>
  <c r="J38" i="1" s="1"/>
  <c r="Q30" i="1"/>
  <c r="J30" i="1" s="1"/>
  <c r="Q14" i="1"/>
  <c r="J14" i="1" s="1"/>
  <c r="Q35" i="1"/>
  <c r="J35" i="1" s="1"/>
  <c r="Q47" i="1"/>
  <c r="J47" i="1" s="1"/>
  <c r="O52" i="1"/>
  <c r="H52" i="1" s="1"/>
  <c r="O48" i="1"/>
  <c r="H48" i="1" s="1"/>
  <c r="O43" i="1"/>
  <c r="H43" i="1" s="1"/>
  <c r="O31" i="1"/>
  <c r="H31" i="1" s="1"/>
  <c r="O23" i="1"/>
  <c r="H23" i="1" s="1"/>
  <c r="O15" i="1"/>
  <c r="H15" i="1" s="1"/>
  <c r="O38" i="1"/>
  <c r="H38" i="1" s="1"/>
  <c r="O14" i="1"/>
  <c r="H14" i="1" s="1"/>
  <c r="O30" i="1"/>
  <c r="H30" i="1" s="1"/>
  <c r="O22" i="1"/>
  <c r="H22" i="1" s="1"/>
  <c r="O36" i="1"/>
  <c r="H36" i="1" s="1"/>
  <c r="O27" i="1"/>
  <c r="H27" i="1" s="1"/>
  <c r="O54" i="1"/>
  <c r="H54" i="1" s="1"/>
  <c r="O50" i="1"/>
  <c r="H50" i="1" s="1"/>
  <c r="O46" i="1"/>
  <c r="H46" i="1" s="1"/>
  <c r="O41" i="1"/>
  <c r="H41" i="1" s="1"/>
  <c r="O19" i="1"/>
  <c r="H19" i="1" s="1"/>
  <c r="O11" i="1"/>
  <c r="H11" i="1" s="1"/>
  <c r="P38" i="1"/>
  <c r="I38" i="1" s="1"/>
  <c r="P30" i="1"/>
  <c r="I30" i="1" s="1"/>
  <c r="P22" i="1"/>
  <c r="I22" i="1" s="1"/>
  <c r="P14" i="1"/>
  <c r="I14" i="1" s="1"/>
  <c r="P51" i="1"/>
  <c r="I51" i="1" s="1"/>
  <c r="P42" i="1"/>
  <c r="I42" i="1" s="1"/>
  <c r="P37" i="1"/>
  <c r="I37" i="1" s="1"/>
  <c r="P56" i="1"/>
  <c r="I56" i="1" s="1"/>
  <c r="P47" i="1"/>
  <c r="I47" i="1" s="1"/>
  <c r="P29" i="1"/>
  <c r="I29" i="1" s="1"/>
  <c r="P11" i="1"/>
  <c r="I11" i="1" s="1"/>
  <c r="P49" i="1"/>
  <c r="I49" i="1" s="1"/>
  <c r="P17" i="1"/>
  <c r="I17" i="1" s="1"/>
  <c r="P21" i="1"/>
  <c r="I21" i="1" s="1"/>
  <c r="P36" i="1"/>
  <c r="I36" i="1" s="1"/>
  <c r="P27" i="1"/>
  <c r="I27" i="1" s="1"/>
  <c r="P19" i="1"/>
  <c r="I19" i="1" s="1"/>
  <c r="P40" i="1"/>
  <c r="I40" i="1" s="1"/>
  <c r="P15" i="1"/>
  <c r="I15" i="1" s="1"/>
  <c r="P25" i="1"/>
  <c r="I25" i="1" s="1"/>
  <c r="P13" i="1"/>
  <c r="I13" i="1" s="1"/>
  <c r="P53" i="1"/>
  <c r="I53" i="1" s="1"/>
  <c r="P45" i="1"/>
  <c r="I45" i="1" s="1"/>
  <c r="P52" i="1"/>
  <c r="I52" i="1" s="1"/>
  <c r="P48" i="1"/>
  <c r="I48" i="1" s="1"/>
  <c r="P43" i="1"/>
  <c r="I43" i="1" s="1"/>
  <c r="P31" i="1"/>
  <c r="I31" i="1" s="1"/>
  <c r="P23" i="1"/>
  <c r="I23" i="1" s="1"/>
  <c r="P20" i="1"/>
  <c r="I20" i="1" s="1"/>
  <c r="O26" i="1"/>
  <c r="H26" i="1" s="1"/>
  <c r="Q42" i="1"/>
  <c r="J42" i="1" s="1"/>
  <c r="Q50" i="1"/>
  <c r="J50" i="1" s="1"/>
  <c r="O32" i="1"/>
  <c r="H32" i="1" s="1"/>
  <c r="O39" i="1"/>
  <c r="H39" i="1" s="1"/>
  <c r="O44" i="1"/>
  <c r="H44" i="1" s="1"/>
  <c r="P16" i="1"/>
  <c r="I16" i="1" s="1"/>
  <c r="O17" i="1"/>
  <c r="H17" i="1" s="1"/>
  <c r="N18" i="1"/>
  <c r="G18" i="1" s="1"/>
  <c r="P24" i="1"/>
  <c r="I24" i="1" s="1"/>
  <c r="O25" i="1"/>
  <c r="H25" i="1" s="1"/>
  <c r="N26" i="1"/>
  <c r="G26" i="1" s="1"/>
  <c r="P32" i="1"/>
  <c r="I32" i="1" s="1"/>
  <c r="N35" i="1"/>
  <c r="G35" i="1" s="1"/>
  <c r="P39" i="1"/>
  <c r="I39" i="1" s="1"/>
  <c r="O40" i="1"/>
  <c r="H40" i="1" s="1"/>
  <c r="P44" i="1"/>
  <c r="I44" i="1" s="1"/>
  <c r="O16" i="1"/>
  <c r="H16" i="1" s="1"/>
  <c r="O24" i="1"/>
  <c r="H24" i="1" s="1"/>
  <c r="Q39" i="1"/>
  <c r="J39" i="1" s="1"/>
  <c r="Q44" i="1"/>
  <c r="J44" i="1" s="1"/>
  <c r="Q16" i="1"/>
  <c r="J16" i="1" s="1"/>
  <c r="N55" i="1"/>
  <c r="G55" i="1" s="1"/>
  <c r="O35" i="1"/>
  <c r="H35" i="1" s="1"/>
  <c r="N12" i="1"/>
  <c r="G12" i="1" s="1"/>
  <c r="P18" i="1"/>
  <c r="I18" i="1" s="1"/>
  <c r="N20" i="1"/>
  <c r="G20" i="1" s="1"/>
  <c r="P26" i="1"/>
  <c r="I26" i="1" s="1"/>
  <c r="N28" i="1"/>
  <c r="G28" i="1" s="1"/>
  <c r="P35" i="1"/>
  <c r="I35" i="1" s="1"/>
  <c r="O12" i="1"/>
  <c r="H12" i="1" s="1"/>
  <c r="Q18" i="1"/>
  <c r="J18" i="1" s="1"/>
  <c r="O20" i="1"/>
  <c r="H20" i="1" s="1"/>
  <c r="N21" i="1"/>
  <c r="G21" i="1" s="1"/>
  <c r="Q26" i="1"/>
  <c r="J26" i="1" s="1"/>
  <c r="O28" i="1"/>
  <c r="H28" i="1" s="1"/>
  <c r="N29" i="1"/>
  <c r="G29" i="1" s="1"/>
  <c r="N37" i="1"/>
  <c r="G37" i="1" s="1"/>
  <c r="P41" i="1"/>
  <c r="I41" i="1" s="1"/>
  <c r="N42" i="1"/>
  <c r="G42" i="1" s="1"/>
  <c r="P46" i="1"/>
  <c r="I46" i="1" s="1"/>
  <c r="N47" i="1"/>
  <c r="G47" i="1" s="1"/>
  <c r="P50" i="1"/>
  <c r="I50" i="1" s="1"/>
  <c r="N51" i="1"/>
  <c r="G51" i="1" s="1"/>
  <c r="P54" i="1"/>
  <c r="I54" i="1" s="1"/>
  <c r="O55" i="1"/>
  <c r="H55" i="1" s="1"/>
  <c r="N56" i="1"/>
  <c r="G56" i="1" s="1"/>
  <c r="Q24" i="1"/>
  <c r="J24" i="1" s="1"/>
  <c r="Q32" i="1"/>
  <c r="J32" i="1" s="1"/>
  <c r="N13" i="1"/>
  <c r="G13" i="1" s="1"/>
  <c r="O42" i="1"/>
  <c r="H42" i="1" s="1"/>
  <c r="O47" i="1"/>
  <c r="H47" i="1" s="1"/>
  <c r="O51" i="1"/>
  <c r="H51" i="1" s="1"/>
  <c r="O56" i="1"/>
  <c r="H56" i="1" s="1"/>
</calcChain>
</file>

<file path=xl/comments1.xml><?xml version="1.0" encoding="utf-8"?>
<comments xmlns="http://schemas.openxmlformats.org/spreadsheetml/2006/main">
  <authors>
    <author>.</author>
  </authors>
  <commentList>
    <comment ref="F8" authorId="0" shapeId="0">
      <text>
        <r>
          <rPr>
            <b/>
            <sz val="8"/>
            <color indexed="81"/>
            <rFont val="Tahoma"/>
            <family val="2"/>
            <charset val="238"/>
          </rPr>
          <t>Insert your cable outside diameter if known, else please use standard values for Category cables as per ANSI/TIA/EIA-568-B.2</t>
        </r>
        <r>
          <rPr>
            <sz val="8"/>
            <color indexed="81"/>
            <rFont val="Tahoma"/>
            <family val="2"/>
            <charset val="238"/>
          </rPr>
          <t xml:space="preserve">
</t>
        </r>
      </text>
    </comment>
    <comment ref="F9" authorId="0" shapeId="0">
      <text>
        <r>
          <rPr>
            <b/>
            <sz val="8"/>
            <color indexed="81"/>
            <rFont val="Tahoma"/>
            <family val="2"/>
            <charset val="238"/>
          </rPr>
          <t>Note: Standards recommend 50% maximun fill factor for optimum cable performance</t>
        </r>
      </text>
    </comment>
  </commentList>
</comments>
</file>

<file path=xl/sharedStrings.xml><?xml version="1.0" encoding="utf-8"?>
<sst xmlns="http://schemas.openxmlformats.org/spreadsheetml/2006/main" count="256" uniqueCount="151">
  <si>
    <t>CONTEG, spol. s r.o.</t>
  </si>
  <si>
    <t xml:space="preserve">    Tel.: +420 261 219 182</t>
  </si>
  <si>
    <t>Na Vítězné pláni 1719/4</t>
  </si>
  <si>
    <t xml:space="preserve">    Fax: +420 261 219 192</t>
  </si>
  <si>
    <t>VERSION</t>
  </si>
  <si>
    <t>140 00  Prague 4</t>
  </si>
  <si>
    <t xml:space="preserve">    conteg@conteg.com</t>
  </si>
  <si>
    <t>Czech Republic</t>
  </si>
  <si>
    <t xml:space="preserve">    www.conteg.com</t>
  </si>
  <si>
    <t>HIGH DENSITY WIRE MANAGER CABLE FILL CALCULATOR</t>
  </si>
  <si>
    <t>Code</t>
  </si>
  <si>
    <t>Description</t>
  </si>
  <si>
    <t>Internal Dimensions</t>
  </si>
  <si>
    <t>Cable Details</t>
  </si>
  <si>
    <t>Number of Cables</t>
  </si>
  <si>
    <t>Cat 6 Area</t>
  </si>
  <si>
    <r>
      <t>Cat 6</t>
    </r>
    <r>
      <rPr>
        <vertAlign val="subscript"/>
        <sz val="10"/>
        <rFont val="Arial"/>
        <family val="2"/>
        <charset val="238"/>
      </rPr>
      <t>A</t>
    </r>
    <r>
      <rPr>
        <sz val="10"/>
        <rFont val="Arial"/>
        <family val="2"/>
        <charset val="238"/>
      </rPr>
      <t xml:space="preserve"> Area</t>
    </r>
  </si>
  <si>
    <t>Cat 7 Area</t>
  </si>
  <si>
    <t>Custom Area</t>
  </si>
  <si>
    <t>Usable Width (mm)</t>
  </si>
  <si>
    <t>Usable Depth (mm)</t>
  </si>
  <si>
    <r>
      <t>Usable Area (mm</t>
    </r>
    <r>
      <rPr>
        <b/>
        <sz val="10"/>
        <color indexed="9"/>
        <rFont val="Arial"/>
        <family val="2"/>
        <charset val="238"/>
      </rPr>
      <t>²</t>
    </r>
    <r>
      <rPr>
        <b/>
        <i/>
        <sz val="10"/>
        <color indexed="9"/>
        <rFont val="Arial"/>
        <family val="2"/>
        <charset val="238"/>
      </rPr>
      <t>)</t>
    </r>
  </si>
  <si>
    <t>Cat 6 UTP</t>
  </si>
  <si>
    <t>Cat 6A UTP</t>
  </si>
  <si>
    <t>Cat 7 PiMF</t>
  </si>
  <si>
    <t>Custom</t>
  </si>
  <si>
    <t>Cable Radius</t>
  </si>
  <si>
    <t>Ø (mm)</t>
  </si>
  <si>
    <t>Cable Area</t>
  </si>
  <si>
    <t>Fill Factor</t>
  </si>
  <si>
    <t>Net Usable Area</t>
  </si>
  <si>
    <t>VERSION G1</t>
  </si>
  <si>
    <t>HDWM-HM-1F</t>
  </si>
  <si>
    <t>Horizontal HDWM, 1U x 10 finger front only 1U x 19" x 112mm</t>
  </si>
  <si>
    <t>x</t>
  </si>
  <si>
    <t>HDWM-HM-1FR</t>
  </si>
  <si>
    <t>Horizontal HDWM, 1U x 10 finger front &amp; 9 finger rear 1U x 19" x 223mm (per channel)</t>
  </si>
  <si>
    <t>HDWM-HM-2F</t>
  </si>
  <si>
    <t>Horizontal HDWM, 2U x 10 finger front only 2U x 19" x 112mm</t>
  </si>
  <si>
    <t>HDWM-HM-2FR(B)</t>
  </si>
  <si>
    <t>Horizontal HDWM, 2U x 10 finger front &amp; 9 finger rear 2U x 19" x 223mm (per channel)</t>
  </si>
  <si>
    <t>HDWM-HM-3F</t>
  </si>
  <si>
    <t>Horizontal HDWM, 3U x 10 finger front only 3U x 19" x 112mm</t>
  </si>
  <si>
    <t>HDWM-HM-3FR(B)</t>
  </si>
  <si>
    <t>Horizontal HDWM, 3U x 10 finger front &amp; 9 finger rear 3U x 19" x 223mm (per channel)</t>
  </si>
  <si>
    <t>HDWM-VMR-42-12/10F</t>
  </si>
  <si>
    <t>Vertical High Density Rack Wire Manager, 41 fingers, front only, 42U x 100 x 112mm</t>
  </si>
  <si>
    <t>HDWM-VMR-45-12/10F</t>
  </si>
  <si>
    <t>Vertical High Density Rack Wire Manager, 44 fingers, front only, 45U x 100 x 112mm</t>
  </si>
  <si>
    <t>HDWM-VMR-48-12/10F</t>
  </si>
  <si>
    <t>Vertical High Density Rack Wire Manager, 47 fingers, front only, 48U x 100 x 112mm</t>
  </si>
  <si>
    <t>HDWM-VMR-ACT</t>
  </si>
  <si>
    <t>Adjustable Cable Trough for Vertical High Density Rack Cable Managers</t>
  </si>
  <si>
    <t>HDWM-VMR-ACT-L</t>
  </si>
  <si>
    <t>HDWM-VMF-42-15/20F</t>
  </si>
  <si>
    <t>Vertical High Density Frame Wire Manager, 41 fingers, front only, 42U x 151 x 200mm</t>
  </si>
  <si>
    <t>HDWM-VMF-45-15/20F</t>
  </si>
  <si>
    <t>Vertical High Density Frame Wire Manager, 44 fingers, front only, 45U x 151 x 200mm</t>
  </si>
  <si>
    <t>HDWM-VMF-47-15/20F</t>
  </si>
  <si>
    <t>Vertical High Density Frame Wire Manager, 46 fingers, front only, 47U x 151 x 200mm</t>
  </si>
  <si>
    <t>HDWM-VMF-42-25/20F</t>
  </si>
  <si>
    <t>Vertical High Density Frame Wire Manager, 41 fingers, front only, 42U x 251 x 200mm</t>
  </si>
  <si>
    <t>HDWM-VMF-45-25/20F</t>
  </si>
  <si>
    <t>Vertical High Density Frame Wire Manager, 44 fingers, front only, 45U x 251 x 200mm</t>
  </si>
  <si>
    <t>HDWM-VMF-47-25/20F</t>
  </si>
  <si>
    <t>Vertical High Density Frame Wire Manager, 46 fingers, front only, 47U x 251 x 200mm</t>
  </si>
  <si>
    <t>HDWM-VMF-42-25/30F</t>
  </si>
  <si>
    <t>Vertical High Density Frame Wire Manager, 41 fingers, front only, 42U x 251 x 300mm</t>
  </si>
  <si>
    <t>HDWM-VMF-45-25/30F</t>
  </si>
  <si>
    <t>Vertical High Density Frame Wire Manager, 44 fingers, front only, 45U x 251 x 300mm</t>
  </si>
  <si>
    <t>HDWM-VMF-47-25/30F</t>
  </si>
  <si>
    <t>Vertical High Density Frame Wire Manager, 46 fingers, front only, 47U x 251 x 300mm</t>
  </si>
  <si>
    <t>HDWM-VMF-ACT</t>
  </si>
  <si>
    <t>Adjustable Cable Trough for Vertical High Density Frame Wire Managers</t>
  </si>
  <si>
    <t>Finger Opening G1</t>
  </si>
  <si>
    <t>Capacity of finger opening - version standard</t>
  </si>
  <si>
    <t>VERSION G2</t>
  </si>
  <si>
    <t>HDWM-HML-1F</t>
  </si>
  <si>
    <t>Horizontal HDWM, 1U x 10 finger front only 1U x 19" x 182mm</t>
  </si>
  <si>
    <t>HDWM-HML-1FR</t>
  </si>
  <si>
    <t>Horizontal HDWM, 1U x 10 finger front &amp; 9 finger rear 1U x 19" x 363mm (per channel)</t>
  </si>
  <si>
    <t>HDWM-HML-2F</t>
  </si>
  <si>
    <t>Horizontal HDWM, 2U x 10 finger front only 2U x 19" x 182mm</t>
  </si>
  <si>
    <t>HDWM-HML-2FR(B)</t>
  </si>
  <si>
    <t>Horizontal HDWM, 2U x 10 finger front &amp; 9 finger rear 2U x 19" x 363mm (per channel)</t>
  </si>
  <si>
    <t>HDWM-HML-3F</t>
  </si>
  <si>
    <t>Horizontal HDWM, 3U x 10 finger front only 3U x 19" x 182mm</t>
  </si>
  <si>
    <t>HDWM-HML-3FR(B)</t>
  </si>
  <si>
    <t>Horizontal HDWM, 3U x 10 finger front &amp; 9 finger rear 3U x 19" x 363mm (per channel)</t>
  </si>
  <si>
    <t>HDWM-VMR-42-19/10F</t>
  </si>
  <si>
    <t>Vertical High Density Rack Wire Manager, 41 fingers, front only, 42U x 100 x 182mm</t>
  </si>
  <si>
    <t>HDWM-VMR-45-19/10F</t>
  </si>
  <si>
    <t>Vertical High Density Rack Wire Manager, 44 fingers, front only, 45U x 100 x 182mm</t>
  </si>
  <si>
    <t>HDWM-VMR-48-19/10F</t>
  </si>
  <si>
    <t>Vertical High Density Rack Wire Manager, 47 fingers, front only, 48U x 100 x 182mm</t>
  </si>
  <si>
    <t>HDWM-VMF-42-22/20F</t>
  </si>
  <si>
    <t>Vertical High Density Frame Wire Manager, 41 fingers, front only, 42U x 221 x 200mm</t>
  </si>
  <si>
    <t>HDWM-VMF-45-22/20F</t>
  </si>
  <si>
    <t>Vertical High Density Frame Wire Manager, 44 fingers, front only, 45U x 221 x 200mm</t>
  </si>
  <si>
    <t>HDWM-VMF-47-22/20F</t>
  </si>
  <si>
    <t>Vertical High Density Frame Wire Manager, 46 fingers, front only, 47U x 221 x 200mm</t>
  </si>
  <si>
    <t>HDWM-VMF-42-32/20F</t>
  </si>
  <si>
    <t>Vertical High Density Frame Wire Manager, 41 fingers, front only, 42U x 321 x 200mm</t>
  </si>
  <si>
    <t>HDWM-VMF-45-32/20F</t>
  </si>
  <si>
    <t>Vertical High Density Frame Wire Manager, 44 fingers, front only, 45U x 321 x 200mm</t>
  </si>
  <si>
    <t>HDWM-VMF-47-32/20F</t>
  </si>
  <si>
    <t>Vertical High Density Frame Wire Manager, 46 fingers, front only, 47U x 321 x 200mm</t>
  </si>
  <si>
    <t>HDWM-VMF-42-32/30F</t>
  </si>
  <si>
    <t>Vertical High Density Frame Wire Manager, 41 fingers, front only, 42U x 321 x 300mm</t>
  </si>
  <si>
    <t>HDWM-VMF-45-32/30F</t>
  </si>
  <si>
    <t>Vertical High Density Frame Wire Manager, 44 fingers, front only, 45U x 321 x 300mm</t>
  </si>
  <si>
    <t>HDWM-VMF-47-32/30F</t>
  </si>
  <si>
    <t>Vertical High Density Frame Wire Manager, 46 fingers, front only, 47U x 321 x 300mm</t>
  </si>
  <si>
    <t>Finger Opening G2</t>
  </si>
  <si>
    <t>Capacity of finger opening - version longer</t>
  </si>
  <si>
    <t>This calculator is intended for guidance only, whilst CONTEG has made every reasonable effort to ensure the accuracy of data contained within the above table, CONTEG accepts no liablity for errors or omissions in this document and offers no warranty, express or implied, for the use and/or reliance on the accuracy of the data contained herein.</t>
  </si>
  <si>
    <t>Note: Shaded Area denotes usuable wire manager area considered for capacity calculations.</t>
  </si>
  <si>
    <t>Orange fields (cable diameter, fill factor) can be modified according to your requirements.</t>
  </si>
  <si>
    <t>Usable Height (mm)</t>
  </si>
  <si>
    <r>
      <t>Usable Area (mm</t>
    </r>
    <r>
      <rPr>
        <b/>
        <sz val="10"/>
        <rFont val="Arial"/>
        <family val="2"/>
        <charset val="238"/>
      </rPr>
      <t>²</t>
    </r>
    <r>
      <rPr>
        <b/>
        <i/>
        <sz val="10"/>
        <rFont val="Arial"/>
        <family val="2"/>
        <charset val="238"/>
      </rPr>
      <t>)</t>
    </r>
  </si>
  <si>
    <t>FO - 2mm</t>
  </si>
  <si>
    <t>FO - 3mm</t>
  </si>
  <si>
    <t>OPW-10xxx-YL</t>
  </si>
  <si>
    <t>Spillovers and others accessories</t>
  </si>
  <si>
    <t>OPW-16MD2M-YL</t>
  </si>
  <si>
    <t>OptiWay 160 Main Duct, 160 x 100mm, 2 metre length, yellow, min. ordering quantity 4m (2 boxes)</t>
  </si>
  <si>
    <t>OPW-30MD2M-YL</t>
  </si>
  <si>
    <t>OptiWay 300 Main Duct, 300 x 100mm, 2 metre length, yellow</t>
  </si>
  <si>
    <t>main TopDuct</t>
  </si>
  <si>
    <t>Top duct, size 200x70 mm</t>
  </si>
  <si>
    <t>openngs with 2x CPW-20-R17</t>
  </si>
  <si>
    <t>Opening with Radius cable protection for CPW-20TDxx, width 170mm, 2 pieces, with plastic pins</t>
  </si>
  <si>
    <t>openngs with 2x CPW-20-R10</t>
  </si>
  <si>
    <t>Opening with Radius cable protection for CPW-20TDxx or CPW-20CA, width 100mm, 2 pieces, with plastic pins</t>
  </si>
  <si>
    <t>openngs with CPW-20-R20</t>
  </si>
  <si>
    <t>Opening with Radius cable protection for end of CPW-20TDxx or CPW-20CDxx, width 200mm, 2 pieces, with plastic pins</t>
  </si>
  <si>
    <t>23.4.2016</t>
  </si>
  <si>
    <t>OptiWay CABLE FILL CALCULATOR</t>
  </si>
  <si>
    <t>TopDuct CABLE FILL CALCULATOR</t>
  </si>
  <si>
    <t>3G1,50mm²</t>
  </si>
  <si>
    <t>3G4mm²</t>
  </si>
  <si>
    <t>H05VV-F 5G4,00mm²</t>
  </si>
  <si>
    <t>5G4,00mm²</t>
  </si>
  <si>
    <t>H05VV-F 5G2,5mm²</t>
  </si>
  <si>
    <t>5G2,5mm²</t>
  </si>
  <si>
    <t>mm</t>
  </si>
  <si>
    <t>Typical diameters of power cables:</t>
  </si>
  <si>
    <t>32A 1p</t>
  </si>
  <si>
    <t>16A 1p</t>
  </si>
  <si>
    <t>16A 3p</t>
  </si>
  <si>
    <t>32A 3p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</si>
</sst>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x14ac:knownFonts="1">
    <font>
      <sz val="11"/>
      <color theme="1"/>
      <name val="Calibri"/>
      <family val="2"/>
      <charset val="238"/>
      <scheme val="minor"/>
    </font>
    <font>
      <sz val="10"/>
      <name val="Arial"/>
    </font>
    <font>
      <b/>
      <sz val="10"/>
      <name val="Arial"/>
      <family val="2"/>
      <charset val="238"/>
    </font>
    <font>
      <sz val="10"/>
      <name val="Arial"/>
      <family val="2"/>
      <charset val="238"/>
    </font>
    <font>
      <b/>
      <sz val="14"/>
      <color indexed="9"/>
      <name val="Arial"/>
      <family val="2"/>
      <charset val="238"/>
    </font>
    <font>
      <sz val="14"/>
      <color indexed="9"/>
      <name val="Arial"/>
      <family val="2"/>
      <charset val="238"/>
    </font>
    <font>
      <b/>
      <i/>
      <sz val="10"/>
      <color indexed="9"/>
      <name val="Arial"/>
      <family val="2"/>
      <charset val="238"/>
    </font>
    <font>
      <vertAlign val="subscript"/>
      <sz val="10"/>
      <name val="Arial"/>
      <family val="2"/>
      <charset val="238"/>
    </font>
    <font>
      <b/>
      <sz val="10"/>
      <color indexed="9"/>
      <name val="Arial"/>
      <family val="2"/>
      <charset val="238"/>
    </font>
    <font>
      <b/>
      <i/>
      <sz val="10"/>
      <name val="Arial"/>
      <family val="2"/>
      <charset val="238"/>
    </font>
    <font>
      <b/>
      <sz val="11"/>
      <color rgb="FFFF0000"/>
      <name val="Arial"/>
      <family val="2"/>
      <charset val="238"/>
    </font>
    <font>
      <b/>
      <sz val="8"/>
      <color indexed="81"/>
      <name val="Tahoma"/>
      <family val="2"/>
      <charset val="238"/>
    </font>
    <font>
      <sz val="8"/>
      <color indexed="81"/>
      <name val="Tahoma"/>
      <family val="2"/>
      <charset val="238"/>
    </font>
    <font>
      <b/>
      <sz val="14"/>
      <name val="Arial"/>
      <family val="2"/>
      <charset val="238"/>
    </font>
    <font>
      <sz val="14"/>
      <name val="Arial"/>
      <family val="2"/>
      <charset val="238"/>
    </font>
    <font>
      <b/>
      <i/>
      <sz val="9"/>
      <name val="Arial"/>
      <family val="2"/>
      <charset val="238"/>
    </font>
    <font>
      <b/>
      <u/>
      <sz val="10"/>
      <name val="Arial"/>
      <family val="2"/>
      <charset val="238"/>
    </font>
  </fonts>
  <fills count="11">
    <fill>
      <patternFill patternType="none"/>
    </fill>
    <fill>
      <patternFill patternType="gray125"/>
    </fill>
    <fill>
      <patternFill patternType="solid">
        <fgColor indexed="57"/>
        <bgColor indexed="64"/>
      </patternFill>
    </fill>
    <fill>
      <patternFill patternType="solid">
        <fgColor rgb="FFFFC000"/>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9">
    <xf numFmtId="0" fontId="0" fillId="0" borderId="0" xfId="0"/>
    <xf numFmtId="0" fontId="2" fillId="0" borderId="0" xfId="1" applyFont="1" applyAlignment="1" applyProtection="1">
      <alignment horizontal="left"/>
      <protection locked="0"/>
    </xf>
    <xf numFmtId="0" fontId="3" fillId="0" borderId="0" xfId="1" applyFont="1" applyProtection="1">
      <protection locked="0"/>
    </xf>
    <xf numFmtId="0" fontId="3" fillId="0" borderId="0" xfId="1" applyFont="1" applyAlignment="1" applyProtection="1">
      <alignment horizontal="center"/>
      <protection locked="0"/>
    </xf>
    <xf numFmtId="0" fontId="3" fillId="0" borderId="0" xfId="1" applyFont="1" applyAlignment="1" applyProtection="1">
      <alignment horizontal="left"/>
      <protection locked="0"/>
    </xf>
    <xf numFmtId="0" fontId="3" fillId="0" borderId="0" xfId="1" applyFont="1"/>
    <xf numFmtId="0" fontId="3" fillId="0" borderId="0" xfId="1" applyFont="1" applyAlignment="1" applyProtection="1">
      <alignment horizontal="left" vertical="top"/>
      <protection locked="0"/>
    </xf>
    <xf numFmtId="0" fontId="3" fillId="0" borderId="1" xfId="1" applyFont="1" applyBorder="1" applyAlignment="1" applyProtection="1">
      <alignment horizontal="center"/>
      <protection locked="0"/>
    </xf>
    <xf numFmtId="0" fontId="6" fillId="2" borderId="1" xfId="1" applyFont="1" applyFill="1" applyBorder="1" applyAlignment="1" applyProtection="1">
      <alignment horizontal="center"/>
    </xf>
    <xf numFmtId="0" fontId="3" fillId="0" borderId="4" xfId="1" applyFont="1" applyBorder="1" applyAlignment="1" applyProtection="1">
      <alignment horizontal="center"/>
      <protection locked="0"/>
    </xf>
    <xf numFmtId="164" fontId="9" fillId="3" borderId="1" xfId="1" applyNumberFormat="1" applyFont="1" applyFill="1" applyBorder="1" applyAlignment="1" applyProtection="1">
      <alignment horizontal="center"/>
      <protection locked="0"/>
    </xf>
    <xf numFmtId="2" fontId="3" fillId="0" borderId="1" xfId="1" applyNumberFormat="1" applyFont="1" applyBorder="1" applyAlignment="1" applyProtection="1">
      <alignment horizontal="center"/>
      <protection locked="0"/>
    </xf>
    <xf numFmtId="0" fontId="6" fillId="2" borderId="1" xfId="1" applyFont="1" applyFill="1" applyBorder="1" applyProtection="1"/>
    <xf numFmtId="0" fontId="9" fillId="0" borderId="1" xfId="1" applyFont="1" applyBorder="1" applyAlignment="1" applyProtection="1">
      <alignment horizontal="left"/>
    </xf>
    <xf numFmtId="0" fontId="3" fillId="0" borderId="1" xfId="1" applyFont="1" applyBorder="1" applyProtection="1"/>
    <xf numFmtId="2" fontId="3" fillId="0" borderId="1" xfId="1" applyNumberFormat="1" applyFont="1" applyBorder="1" applyAlignment="1" applyProtection="1">
      <alignment horizontal="center"/>
    </xf>
    <xf numFmtId="0" fontId="3" fillId="0" borderId="1" xfId="1" applyFont="1" applyBorder="1" applyAlignment="1" applyProtection="1">
      <alignment horizontal="center"/>
    </xf>
    <xf numFmtId="0" fontId="3" fillId="0" borderId="0" xfId="1" applyFont="1" applyProtection="1"/>
    <xf numFmtId="0" fontId="3" fillId="0" borderId="0" xfId="1" applyFont="1" applyAlignment="1" applyProtection="1">
      <alignment horizontal="center"/>
    </xf>
    <xf numFmtId="0" fontId="9" fillId="5" borderId="1" xfId="1" applyFont="1" applyFill="1" applyBorder="1" applyAlignment="1" applyProtection="1">
      <alignment horizontal="left"/>
    </xf>
    <xf numFmtId="0" fontId="3" fillId="5" borderId="1" xfId="1" applyFont="1" applyFill="1" applyBorder="1" applyProtection="1"/>
    <xf numFmtId="2" fontId="3" fillId="5" borderId="1" xfId="1" applyNumberFormat="1" applyFont="1" applyFill="1" applyBorder="1" applyAlignment="1" applyProtection="1">
      <alignment horizontal="center"/>
    </xf>
    <xf numFmtId="0" fontId="3" fillId="5" borderId="1" xfId="1" applyFont="1" applyFill="1" applyBorder="1" applyAlignment="1" applyProtection="1">
      <alignment horizontal="center"/>
    </xf>
    <xf numFmtId="0" fontId="9" fillId="0" borderId="1" xfId="1" applyFont="1" applyBorder="1" applyProtection="1"/>
    <xf numFmtId="0" fontId="9" fillId="5" borderId="1" xfId="1" applyFont="1" applyFill="1" applyBorder="1" applyProtection="1"/>
    <xf numFmtId="0" fontId="9" fillId="0" borderId="1" xfId="1" applyFont="1" applyFill="1" applyBorder="1" applyProtection="1"/>
    <xf numFmtId="0" fontId="3" fillId="0" borderId="1" xfId="1" applyFont="1" applyFill="1" applyBorder="1" applyProtection="1"/>
    <xf numFmtId="0" fontId="3" fillId="0" borderId="0" xfId="1" applyFont="1" applyFill="1" applyProtection="1"/>
    <xf numFmtId="0" fontId="9" fillId="6" borderId="4" xfId="1" applyFont="1" applyFill="1" applyBorder="1" applyProtection="1"/>
    <xf numFmtId="0" fontId="3" fillId="6" borderId="6" xfId="1" applyFont="1" applyFill="1" applyBorder="1" applyProtection="1"/>
    <xf numFmtId="2" fontId="3" fillId="6" borderId="6" xfId="1" applyNumberFormat="1" applyFont="1" applyFill="1" applyBorder="1" applyAlignment="1" applyProtection="1">
      <alignment horizontal="center"/>
    </xf>
    <xf numFmtId="0" fontId="3" fillId="6" borderId="6" xfId="1" applyFont="1" applyFill="1" applyBorder="1" applyAlignment="1" applyProtection="1">
      <alignment horizontal="center"/>
    </xf>
    <xf numFmtId="0" fontId="3" fillId="6" borderId="7" xfId="1" applyFont="1" applyFill="1" applyBorder="1" applyAlignment="1" applyProtection="1">
      <alignment horizontal="center"/>
    </xf>
    <xf numFmtId="0" fontId="2" fillId="3" borderId="0" xfId="1" applyFont="1" applyFill="1" applyAlignment="1" applyProtection="1">
      <alignment horizontal="left"/>
      <protection locked="0"/>
    </xf>
    <xf numFmtId="0" fontId="3" fillId="3" borderId="0" xfId="1" applyFont="1" applyFill="1" applyAlignment="1" applyProtection="1">
      <alignment horizontal="center"/>
      <protection locked="0"/>
    </xf>
    <xf numFmtId="0" fontId="3" fillId="3" borderId="0" xfId="1" applyFont="1" applyFill="1" applyProtection="1">
      <protection locked="0"/>
    </xf>
    <xf numFmtId="0" fontId="9" fillId="0" borderId="1" xfId="1" applyFont="1" applyBorder="1" applyAlignment="1" applyProtection="1">
      <alignment horizontal="left" vertical="top"/>
      <protection hidden="1"/>
    </xf>
    <xf numFmtId="0" fontId="3" fillId="0" borderId="1" xfId="1" applyFont="1" applyBorder="1" applyAlignment="1" applyProtection="1">
      <alignment vertical="top" wrapText="1"/>
      <protection hidden="1"/>
    </xf>
    <xf numFmtId="3" fontId="3" fillId="0" borderId="1" xfId="1" applyNumberFormat="1" applyFont="1" applyBorder="1" applyAlignment="1" applyProtection="1">
      <alignment horizontal="center" vertical="top"/>
      <protection hidden="1"/>
    </xf>
    <xf numFmtId="0" fontId="3" fillId="0" borderId="1" xfId="1" applyFont="1" applyBorder="1" applyAlignment="1" applyProtection="1">
      <alignment horizontal="center" vertical="top"/>
      <protection hidden="1"/>
    </xf>
    <xf numFmtId="0" fontId="9" fillId="7" borderId="1" xfId="1" applyFont="1" applyFill="1" applyBorder="1" applyAlignment="1" applyProtection="1">
      <alignment horizontal="left" vertical="top"/>
      <protection hidden="1"/>
    </xf>
    <xf numFmtId="0" fontId="3" fillId="7" borderId="1" xfId="1" applyFont="1" applyFill="1" applyBorder="1" applyAlignment="1" applyProtection="1">
      <alignment vertical="top" wrapText="1"/>
      <protection hidden="1"/>
    </xf>
    <xf numFmtId="3" fontId="3" fillId="7" borderId="1" xfId="1" applyNumberFormat="1" applyFont="1" applyFill="1" applyBorder="1" applyAlignment="1" applyProtection="1">
      <alignment horizontal="center" vertical="top"/>
      <protection hidden="1"/>
    </xf>
    <xf numFmtId="0" fontId="3" fillId="7" borderId="1" xfId="1" applyFont="1" applyFill="1" applyBorder="1" applyAlignment="1" applyProtection="1">
      <alignment horizontal="center" vertical="top"/>
      <protection hidden="1"/>
    </xf>
    <xf numFmtId="0" fontId="0" fillId="8" borderId="0" xfId="0" applyFill="1"/>
    <xf numFmtId="0" fontId="9" fillId="0" borderId="1" xfId="1" applyFont="1" applyBorder="1" applyAlignment="1" applyProtection="1">
      <alignment horizontal="left" vertical="top" wrapText="1"/>
      <protection hidden="1"/>
    </xf>
    <xf numFmtId="0" fontId="9" fillId="9" borderId="1" xfId="1" applyFont="1" applyFill="1" applyBorder="1" applyAlignment="1" applyProtection="1">
      <alignment horizontal="left" vertical="top" wrapText="1"/>
      <protection hidden="1"/>
    </xf>
    <xf numFmtId="0" fontId="3" fillId="9" borderId="1" xfId="1" applyFont="1" applyFill="1" applyBorder="1" applyAlignment="1" applyProtection="1">
      <alignment vertical="top" wrapText="1"/>
      <protection hidden="1"/>
    </xf>
    <xf numFmtId="3" fontId="3" fillId="9" borderId="1" xfId="1" applyNumberFormat="1" applyFont="1" applyFill="1" applyBorder="1" applyAlignment="1" applyProtection="1">
      <alignment horizontal="center" vertical="top"/>
      <protection hidden="1"/>
    </xf>
    <xf numFmtId="0" fontId="3" fillId="9" borderId="1" xfId="1" applyFont="1" applyFill="1" applyBorder="1" applyAlignment="1" applyProtection="1">
      <alignment horizontal="center" vertical="top"/>
      <protection hidden="1"/>
    </xf>
    <xf numFmtId="0" fontId="9" fillId="7" borderId="1" xfId="1" applyFont="1" applyFill="1" applyBorder="1" applyAlignment="1" applyProtection="1">
      <alignment horizontal="center"/>
      <protection hidden="1"/>
    </xf>
    <xf numFmtId="0" fontId="9" fillId="7" borderId="1" xfId="1" applyFont="1" applyFill="1" applyBorder="1" applyProtection="1">
      <protection hidden="1"/>
    </xf>
    <xf numFmtId="164" fontId="9" fillId="3" borderId="1" xfId="1" applyNumberFormat="1" applyFont="1" applyFill="1" applyBorder="1" applyAlignment="1" applyProtection="1">
      <alignment horizontal="center"/>
      <protection locked="0" hidden="1"/>
    </xf>
    <xf numFmtId="0" fontId="15" fillId="3" borderId="1" xfId="1" applyFont="1" applyFill="1" applyBorder="1" applyAlignment="1" applyProtection="1">
      <alignment horizontal="center"/>
      <protection hidden="1"/>
    </xf>
    <xf numFmtId="0" fontId="9" fillId="3" borderId="1" xfId="1" applyFont="1" applyFill="1" applyBorder="1" applyAlignment="1" applyProtection="1">
      <alignment horizontal="center"/>
      <protection hidden="1"/>
    </xf>
    <xf numFmtId="0" fontId="9" fillId="10" borderId="1" xfId="1" applyFont="1" applyFill="1" applyBorder="1" applyAlignment="1" applyProtection="1">
      <alignment horizontal="center"/>
      <protection hidden="1"/>
    </xf>
    <xf numFmtId="0" fontId="9" fillId="10" borderId="1" xfId="1" applyFont="1" applyFill="1" applyBorder="1" applyProtection="1">
      <protection hidden="1"/>
    </xf>
    <xf numFmtId="0" fontId="3" fillId="0" borderId="0" xfId="1" applyFont="1" applyAlignment="1" applyProtection="1">
      <alignment horizontal="right"/>
      <protection locked="0"/>
    </xf>
    <xf numFmtId="2" fontId="3" fillId="0" borderId="0" xfId="1" applyNumberFormat="1" applyFont="1" applyProtection="1">
      <protection locked="0"/>
    </xf>
    <xf numFmtId="0" fontId="2" fillId="0" borderId="0" xfId="1" applyFont="1" applyProtection="1">
      <protection locked="0"/>
    </xf>
    <xf numFmtId="0" fontId="16" fillId="0" borderId="0" xfId="1" applyFont="1" applyAlignment="1" applyProtection="1">
      <alignment horizontal="center"/>
      <protection locked="0"/>
    </xf>
    <xf numFmtId="0" fontId="13" fillId="10" borderId="1" xfId="1" applyFont="1" applyFill="1" applyBorder="1" applyAlignment="1" applyProtection="1">
      <alignment horizontal="center" vertical="center"/>
      <protection hidden="1"/>
    </xf>
    <xf numFmtId="0" fontId="14" fillId="10" borderId="1" xfId="1" applyFont="1" applyFill="1" applyBorder="1" applyAlignment="1" applyProtection="1">
      <protection hidden="1"/>
    </xf>
    <xf numFmtId="0" fontId="9" fillId="10" borderId="2" xfId="1" applyFont="1" applyFill="1" applyBorder="1" applyAlignment="1" applyProtection="1">
      <alignment horizontal="center" vertical="center"/>
      <protection hidden="1"/>
    </xf>
    <xf numFmtId="0" fontId="9" fillId="10" borderId="3" xfId="1" applyFont="1" applyFill="1" applyBorder="1" applyAlignment="1" applyProtection="1">
      <alignment horizontal="center" vertical="center"/>
      <protection hidden="1"/>
    </xf>
    <xf numFmtId="0" fontId="9" fillId="10" borderId="5" xfId="1" applyFont="1" applyFill="1" applyBorder="1" applyAlignment="1" applyProtection="1">
      <alignment horizontal="center" vertical="center"/>
      <protection hidden="1"/>
    </xf>
    <xf numFmtId="0" fontId="9" fillId="10" borderId="1" xfId="1" applyFont="1" applyFill="1" applyBorder="1" applyAlignment="1" applyProtection="1">
      <alignment horizontal="center"/>
      <protection hidden="1"/>
    </xf>
    <xf numFmtId="0" fontId="9" fillId="10" borderId="1" xfId="1" applyFont="1" applyFill="1" applyBorder="1" applyAlignment="1" applyProtection="1">
      <alignment horizontal="center" vertical="top" wrapText="1"/>
      <protection hidden="1"/>
    </xf>
    <xf numFmtId="0" fontId="9" fillId="10" borderId="1" xfId="1" applyFont="1" applyFill="1" applyBorder="1" applyAlignment="1" applyProtection="1">
      <alignment horizontal="center" vertical="center" wrapText="1"/>
      <protection hidden="1"/>
    </xf>
    <xf numFmtId="9" fontId="9" fillId="3" borderId="1" xfId="1" applyNumberFormat="1" applyFont="1" applyFill="1" applyBorder="1" applyAlignment="1" applyProtection="1">
      <alignment horizontal="center"/>
      <protection locked="0" hidden="1"/>
    </xf>
    <xf numFmtId="0" fontId="9" fillId="3" borderId="1" xfId="1" applyFont="1" applyFill="1" applyBorder="1" applyAlignment="1" applyProtection="1">
      <alignment horizontal="center"/>
      <protection locked="0" hidden="1"/>
    </xf>
    <xf numFmtId="0" fontId="13" fillId="7" borderId="1" xfId="1" applyFont="1" applyFill="1" applyBorder="1" applyAlignment="1" applyProtection="1">
      <alignment horizontal="center" vertical="center"/>
      <protection hidden="1"/>
    </xf>
    <xf numFmtId="0" fontId="14" fillId="7" borderId="1" xfId="1" applyFont="1" applyFill="1" applyBorder="1" applyAlignment="1" applyProtection="1">
      <protection hidden="1"/>
    </xf>
    <xf numFmtId="0" fontId="2" fillId="0" borderId="0" xfId="1" applyFont="1" applyAlignment="1" applyProtection="1">
      <alignment horizontal="center"/>
      <protection locked="0"/>
    </xf>
    <xf numFmtId="49" fontId="2" fillId="0" borderId="0" xfId="1" applyNumberFormat="1" applyFont="1" applyAlignment="1" applyProtection="1">
      <alignment horizontal="center"/>
      <protection locked="0"/>
    </xf>
    <xf numFmtId="0" fontId="4" fillId="2" borderId="1" xfId="1" applyFont="1" applyFill="1" applyBorder="1" applyAlignment="1" applyProtection="1">
      <alignment horizontal="center" vertical="center"/>
    </xf>
    <xf numFmtId="0" fontId="5" fillId="2" borderId="1" xfId="1" applyFont="1" applyFill="1" applyBorder="1" applyAlignment="1" applyProtection="1"/>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6" fillId="2" borderId="1" xfId="1" applyFont="1" applyFill="1" applyBorder="1" applyAlignment="1" applyProtection="1">
      <alignment horizontal="center"/>
    </xf>
    <xf numFmtId="0" fontId="6" fillId="2" borderId="1" xfId="1" applyFont="1" applyFill="1" applyBorder="1" applyAlignment="1" applyProtection="1">
      <alignment horizontal="center" vertical="top" wrapText="1"/>
    </xf>
    <xf numFmtId="0" fontId="6" fillId="2" borderId="1" xfId="1" applyFont="1" applyFill="1" applyBorder="1" applyAlignment="1" applyProtection="1">
      <alignment horizontal="center" vertical="center" wrapText="1"/>
    </xf>
    <xf numFmtId="9" fontId="9" fillId="3" borderId="1" xfId="1" applyNumberFormat="1" applyFont="1" applyFill="1" applyBorder="1" applyAlignment="1" applyProtection="1">
      <alignment horizontal="center"/>
      <protection locked="0"/>
    </xf>
    <xf numFmtId="0" fontId="9" fillId="3" borderId="1" xfId="1" applyFont="1" applyFill="1" applyBorder="1" applyAlignment="1" applyProtection="1">
      <alignment horizontal="center"/>
      <protection locked="0"/>
    </xf>
    <xf numFmtId="0" fontId="10" fillId="4" borderId="4" xfId="1" applyFont="1" applyFill="1" applyBorder="1" applyAlignment="1" applyProtection="1">
      <alignment horizontal="left" vertical="center"/>
    </xf>
    <xf numFmtId="0" fontId="10" fillId="4" borderId="6" xfId="1" applyFont="1" applyFill="1" applyBorder="1" applyAlignment="1" applyProtection="1">
      <alignment horizontal="left" vertical="center"/>
    </xf>
    <xf numFmtId="0" fontId="10" fillId="4" borderId="7" xfId="1" applyFont="1" applyFill="1" applyBorder="1" applyAlignment="1" applyProtection="1">
      <alignment horizontal="left" vertical="center"/>
    </xf>
    <xf numFmtId="0" fontId="3" fillId="0" borderId="1" xfId="1" applyFont="1" applyBorder="1" applyAlignment="1" applyProtection="1">
      <alignment horizontal="left" wrapText="1"/>
    </xf>
    <xf numFmtId="0" fontId="3" fillId="0" borderId="1" xfId="1" applyFont="1" applyBorder="1" applyAlignment="1" applyProtection="1">
      <alignment wrapText="1"/>
    </xf>
    <xf numFmtId="0" fontId="10" fillId="4" borderId="4" xfId="1" applyFont="1" applyFill="1" applyBorder="1" applyAlignment="1" applyProtection="1">
      <alignment horizontal="left" vertical="center"/>
      <protection hidden="1"/>
    </xf>
    <xf numFmtId="0" fontId="10" fillId="4" borderId="6" xfId="1" applyFont="1" applyFill="1" applyBorder="1" applyAlignment="1" applyProtection="1">
      <alignment horizontal="left" vertical="center"/>
      <protection hidden="1"/>
    </xf>
    <xf numFmtId="0" fontId="10" fillId="4" borderId="7" xfId="1" applyFont="1" applyFill="1" applyBorder="1" applyAlignment="1" applyProtection="1">
      <alignment horizontal="left" vertical="center"/>
      <protection hidden="1"/>
    </xf>
    <xf numFmtId="0" fontId="9" fillId="7" borderId="2" xfId="1" applyFont="1" applyFill="1" applyBorder="1" applyAlignment="1" applyProtection="1">
      <alignment horizontal="center" vertical="center"/>
      <protection hidden="1"/>
    </xf>
    <xf numFmtId="0" fontId="9" fillId="7" borderId="3" xfId="1" applyFont="1" applyFill="1" applyBorder="1" applyAlignment="1" applyProtection="1">
      <alignment horizontal="center" vertical="center"/>
      <protection hidden="1"/>
    </xf>
    <xf numFmtId="0" fontId="9" fillId="7" borderId="5" xfId="1" applyFont="1" applyFill="1" applyBorder="1" applyAlignment="1" applyProtection="1">
      <alignment horizontal="center" vertical="center"/>
      <protection hidden="1"/>
    </xf>
    <xf numFmtId="0" fontId="9" fillId="7" borderId="1" xfId="1" applyFont="1" applyFill="1" applyBorder="1" applyAlignment="1" applyProtection="1">
      <alignment horizontal="center"/>
      <protection hidden="1"/>
    </xf>
    <xf numFmtId="0" fontId="9" fillId="7" borderId="1" xfId="1" applyFont="1" applyFill="1" applyBorder="1" applyAlignment="1" applyProtection="1">
      <alignment horizontal="center" vertical="top" wrapText="1"/>
      <protection hidden="1"/>
    </xf>
    <xf numFmtId="0" fontId="9" fillId="7" borderId="1" xfId="1" applyFont="1" applyFill="1" applyBorder="1" applyAlignment="1" applyProtection="1">
      <alignment horizontal="center" vertical="center" wrapText="1"/>
      <protection hidden="1"/>
    </xf>
  </cellXfs>
  <cellStyles count="2">
    <cellStyle name="Normální" xfId="0" builtinId="0"/>
    <cellStyle name="Normální 21"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wmf"/><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85725</xdr:colOff>
      <xdr:row>60</xdr:row>
      <xdr:rowOff>85725</xdr:rowOff>
    </xdr:from>
    <xdr:to>
      <xdr:col>0</xdr:col>
      <xdr:colOff>600075</xdr:colOff>
      <xdr:row>67</xdr:row>
      <xdr:rowOff>133350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0235565"/>
          <a:ext cx="514350" cy="1221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1228725</xdr:colOff>
      <xdr:row>60</xdr:row>
      <xdr:rowOff>28575</xdr:rowOff>
    </xdr:from>
    <xdr:to>
      <xdr:col>1</xdr:col>
      <xdr:colOff>495300</xdr:colOff>
      <xdr:row>67</xdr:row>
      <xdr:rowOff>0</xdr:rowOff>
    </xdr:to>
    <xdr:pic>
      <xdr:nvPicPr>
        <xdr:cNvPr id="3"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725" y="10178415"/>
          <a:ext cx="942975" cy="1144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60</xdr:row>
      <xdr:rowOff>0</xdr:rowOff>
    </xdr:from>
    <xdr:to>
      <xdr:col>1</xdr:col>
      <xdr:colOff>2047875</xdr:colOff>
      <xdr:row>69</xdr:row>
      <xdr:rowOff>104775</xdr:rowOff>
    </xdr:to>
    <xdr:pic>
      <xdr:nvPicPr>
        <xdr:cNvPr id="4"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5400000">
          <a:off x="2298382" y="10337483"/>
          <a:ext cx="161353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714375</xdr:colOff>
      <xdr:row>60</xdr:row>
      <xdr:rowOff>76200</xdr:rowOff>
    </xdr:from>
    <xdr:to>
      <xdr:col>0</xdr:col>
      <xdr:colOff>1114425</xdr:colOff>
      <xdr:row>65</xdr:row>
      <xdr:rowOff>142875</xdr:rowOff>
    </xdr:to>
    <xdr:pic>
      <xdr:nvPicPr>
        <xdr:cNvPr id="5"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4375" y="10226040"/>
          <a:ext cx="4000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533400</xdr:colOff>
      <xdr:row>0</xdr:row>
      <xdr:rowOff>161925</xdr:rowOff>
    </xdr:from>
    <xdr:to>
      <xdr:col>9</xdr:col>
      <xdr:colOff>600075</xdr:colOff>
      <xdr:row>3</xdr:row>
      <xdr:rowOff>26670</xdr:rowOff>
    </xdr:to>
    <xdr:pic>
      <xdr:nvPicPr>
        <xdr:cNvPr id="6" name="Obrázek 5" descr="conteg_3D_basic_300b.pn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45040" y="161925"/>
          <a:ext cx="226123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8"/>
  <sheetViews>
    <sheetView tabSelected="1" zoomScale="80" zoomScaleNormal="80" workbookViewId="0">
      <selection activeCell="L13" sqref="L13"/>
    </sheetView>
  </sheetViews>
  <sheetFormatPr defaultRowHeight="13.2" x14ac:dyDescent="0.25"/>
  <cols>
    <col min="1" max="1" width="24.44140625" style="3" customWidth="1"/>
    <col min="2" max="2" width="71.6640625" style="2" customWidth="1"/>
    <col min="3" max="5" width="9.6640625" style="3" customWidth="1"/>
    <col min="6" max="6" width="10.6640625" style="2" customWidth="1"/>
    <col min="7" max="10" width="10.6640625" style="3" customWidth="1"/>
    <col min="11" max="11" width="10.109375" style="2" customWidth="1"/>
    <col min="12" max="12" width="13.44140625" style="2" customWidth="1"/>
    <col min="13" max="17" width="13.44140625" style="3" hidden="1" customWidth="1"/>
    <col min="18" max="22" width="13.44140625" style="2" hidden="1" customWidth="1"/>
    <col min="23" max="23" width="13.44140625" style="2" customWidth="1"/>
    <col min="24" max="256" width="8.88671875" style="2"/>
    <col min="257" max="257" width="21.88671875" style="2" customWidth="1"/>
    <col min="258" max="258" width="71.6640625" style="2" customWidth="1"/>
    <col min="259" max="261" width="9.6640625" style="2" customWidth="1"/>
    <col min="262" max="266" width="10.6640625" style="2" customWidth="1"/>
    <col min="267" max="267" width="8.88671875" style="2"/>
    <col min="268" max="268" width="9.109375" style="2" customWidth="1"/>
    <col min="269" max="269" width="14.6640625" style="2" bestFit="1" customWidth="1"/>
    <col min="270" max="270" width="9.88671875" style="2" bestFit="1" customWidth="1"/>
    <col min="271" max="271" width="10.6640625" style="2" bestFit="1" customWidth="1"/>
    <col min="272" max="272" width="9.88671875" style="2" bestFit="1" customWidth="1"/>
    <col min="273" max="273" width="11.88671875" style="2" bestFit="1" customWidth="1"/>
    <col min="274" max="274" width="9.109375" style="2" customWidth="1"/>
    <col min="275" max="512" width="8.88671875" style="2"/>
    <col min="513" max="513" width="21.88671875" style="2" customWidth="1"/>
    <col min="514" max="514" width="71.6640625" style="2" customWidth="1"/>
    <col min="515" max="517" width="9.6640625" style="2" customWidth="1"/>
    <col min="518" max="522" width="10.6640625" style="2" customWidth="1"/>
    <col min="523" max="523" width="8.88671875" style="2"/>
    <col min="524" max="524" width="9.109375" style="2" customWidth="1"/>
    <col min="525" max="525" width="14.6640625" style="2" bestFit="1" customWidth="1"/>
    <col min="526" max="526" width="9.88671875" style="2" bestFit="1" customWidth="1"/>
    <col min="527" max="527" width="10.6640625" style="2" bestFit="1" customWidth="1"/>
    <col min="528" max="528" width="9.88671875" style="2" bestFit="1" customWidth="1"/>
    <col min="529" max="529" width="11.88671875" style="2" bestFit="1" customWidth="1"/>
    <col min="530" max="530" width="9.109375" style="2" customWidth="1"/>
    <col min="531" max="768" width="8.88671875" style="2"/>
    <col min="769" max="769" width="21.88671875" style="2" customWidth="1"/>
    <col min="770" max="770" width="71.6640625" style="2" customWidth="1"/>
    <col min="771" max="773" width="9.6640625" style="2" customWidth="1"/>
    <col min="774" max="778" width="10.6640625" style="2" customWidth="1"/>
    <col min="779" max="779" width="8.88671875" style="2"/>
    <col min="780" max="780" width="9.109375" style="2" customWidth="1"/>
    <col min="781" max="781" width="14.6640625" style="2" bestFit="1" customWidth="1"/>
    <col min="782" max="782" width="9.88671875" style="2" bestFit="1" customWidth="1"/>
    <col min="783" max="783" width="10.6640625" style="2" bestFit="1" customWidth="1"/>
    <col min="784" max="784" width="9.88671875" style="2" bestFit="1" customWidth="1"/>
    <col min="785" max="785" width="11.88671875" style="2" bestFit="1" customWidth="1"/>
    <col min="786" max="786" width="9.109375" style="2" customWidth="1"/>
    <col min="787" max="1024" width="8.88671875" style="2"/>
    <col min="1025" max="1025" width="21.88671875" style="2" customWidth="1"/>
    <col min="1026" max="1026" width="71.6640625" style="2" customWidth="1"/>
    <col min="1027" max="1029" width="9.6640625" style="2" customWidth="1"/>
    <col min="1030" max="1034" width="10.6640625" style="2" customWidth="1"/>
    <col min="1035" max="1035" width="8.88671875" style="2"/>
    <col min="1036" max="1036" width="9.109375" style="2" customWidth="1"/>
    <col min="1037" max="1037" width="14.6640625" style="2" bestFit="1" customWidth="1"/>
    <col min="1038" max="1038" width="9.88671875" style="2" bestFit="1" customWidth="1"/>
    <col min="1039" max="1039" width="10.6640625" style="2" bestFit="1" customWidth="1"/>
    <col min="1040" max="1040" width="9.88671875" style="2" bestFit="1" customWidth="1"/>
    <col min="1041" max="1041" width="11.88671875" style="2" bestFit="1" customWidth="1"/>
    <col min="1042" max="1042" width="9.109375" style="2" customWidth="1"/>
    <col min="1043" max="1280" width="8.88671875" style="2"/>
    <col min="1281" max="1281" width="21.88671875" style="2" customWidth="1"/>
    <col min="1282" max="1282" width="71.6640625" style="2" customWidth="1"/>
    <col min="1283" max="1285" width="9.6640625" style="2" customWidth="1"/>
    <col min="1286" max="1290" width="10.6640625" style="2" customWidth="1"/>
    <col min="1291" max="1291" width="8.88671875" style="2"/>
    <col min="1292" max="1292" width="9.109375" style="2" customWidth="1"/>
    <col min="1293" max="1293" width="14.6640625" style="2" bestFit="1" customWidth="1"/>
    <col min="1294" max="1294" width="9.88671875" style="2" bestFit="1" customWidth="1"/>
    <col min="1295" max="1295" width="10.6640625" style="2" bestFit="1" customWidth="1"/>
    <col min="1296" max="1296" width="9.88671875" style="2" bestFit="1" customWidth="1"/>
    <col min="1297" max="1297" width="11.88671875" style="2" bestFit="1" customWidth="1"/>
    <col min="1298" max="1298" width="9.109375" style="2" customWidth="1"/>
    <col min="1299" max="1536" width="8.88671875" style="2"/>
    <col min="1537" max="1537" width="21.88671875" style="2" customWidth="1"/>
    <col min="1538" max="1538" width="71.6640625" style="2" customWidth="1"/>
    <col min="1539" max="1541" width="9.6640625" style="2" customWidth="1"/>
    <col min="1542" max="1546" width="10.6640625" style="2" customWidth="1"/>
    <col min="1547" max="1547" width="8.88671875" style="2"/>
    <col min="1548" max="1548" width="9.109375" style="2" customWidth="1"/>
    <col min="1549" max="1549" width="14.6640625" style="2" bestFit="1" customWidth="1"/>
    <col min="1550" max="1550" width="9.88671875" style="2" bestFit="1" customWidth="1"/>
    <col min="1551" max="1551" width="10.6640625" style="2" bestFit="1" customWidth="1"/>
    <col min="1552" max="1552" width="9.88671875" style="2" bestFit="1" customWidth="1"/>
    <col min="1553" max="1553" width="11.88671875" style="2" bestFit="1" customWidth="1"/>
    <col min="1554" max="1554" width="9.109375" style="2" customWidth="1"/>
    <col min="1555" max="1792" width="8.88671875" style="2"/>
    <col min="1793" max="1793" width="21.88671875" style="2" customWidth="1"/>
    <col min="1794" max="1794" width="71.6640625" style="2" customWidth="1"/>
    <col min="1795" max="1797" width="9.6640625" style="2" customWidth="1"/>
    <col min="1798" max="1802" width="10.6640625" style="2" customWidth="1"/>
    <col min="1803" max="1803" width="8.88671875" style="2"/>
    <col min="1804" max="1804" width="9.109375" style="2" customWidth="1"/>
    <col min="1805" max="1805" width="14.6640625" style="2" bestFit="1" customWidth="1"/>
    <col min="1806" max="1806" width="9.88671875" style="2" bestFit="1" customWidth="1"/>
    <col min="1807" max="1807" width="10.6640625" style="2" bestFit="1" customWidth="1"/>
    <col min="1808" max="1808" width="9.88671875" style="2" bestFit="1" customWidth="1"/>
    <col min="1809" max="1809" width="11.88671875" style="2" bestFit="1" customWidth="1"/>
    <col min="1810" max="1810" width="9.109375" style="2" customWidth="1"/>
    <col min="1811" max="2048" width="8.88671875" style="2"/>
    <col min="2049" max="2049" width="21.88671875" style="2" customWidth="1"/>
    <col min="2050" max="2050" width="71.6640625" style="2" customWidth="1"/>
    <col min="2051" max="2053" width="9.6640625" style="2" customWidth="1"/>
    <col min="2054" max="2058" width="10.6640625" style="2" customWidth="1"/>
    <col min="2059" max="2059" width="8.88671875" style="2"/>
    <col min="2060" max="2060" width="9.109375" style="2" customWidth="1"/>
    <col min="2061" max="2061" width="14.6640625" style="2" bestFit="1" customWidth="1"/>
    <col min="2062" max="2062" width="9.88671875" style="2" bestFit="1" customWidth="1"/>
    <col min="2063" max="2063" width="10.6640625" style="2" bestFit="1" customWidth="1"/>
    <col min="2064" max="2064" width="9.88671875" style="2" bestFit="1" customWidth="1"/>
    <col min="2065" max="2065" width="11.88671875" style="2" bestFit="1" customWidth="1"/>
    <col min="2066" max="2066" width="9.109375" style="2" customWidth="1"/>
    <col min="2067" max="2304" width="8.88671875" style="2"/>
    <col min="2305" max="2305" width="21.88671875" style="2" customWidth="1"/>
    <col min="2306" max="2306" width="71.6640625" style="2" customWidth="1"/>
    <col min="2307" max="2309" width="9.6640625" style="2" customWidth="1"/>
    <col min="2310" max="2314" width="10.6640625" style="2" customWidth="1"/>
    <col min="2315" max="2315" width="8.88671875" style="2"/>
    <col min="2316" max="2316" width="9.109375" style="2" customWidth="1"/>
    <col min="2317" max="2317" width="14.6640625" style="2" bestFit="1" customWidth="1"/>
    <col min="2318" max="2318" width="9.88671875" style="2" bestFit="1" customWidth="1"/>
    <col min="2319" max="2319" width="10.6640625" style="2" bestFit="1" customWidth="1"/>
    <col min="2320" max="2320" width="9.88671875" style="2" bestFit="1" customWidth="1"/>
    <col min="2321" max="2321" width="11.88671875" style="2" bestFit="1" customWidth="1"/>
    <col min="2322" max="2322" width="9.109375" style="2" customWidth="1"/>
    <col min="2323" max="2560" width="8.88671875" style="2"/>
    <col min="2561" max="2561" width="21.88671875" style="2" customWidth="1"/>
    <col min="2562" max="2562" width="71.6640625" style="2" customWidth="1"/>
    <col min="2563" max="2565" width="9.6640625" style="2" customWidth="1"/>
    <col min="2566" max="2570" width="10.6640625" style="2" customWidth="1"/>
    <col min="2571" max="2571" width="8.88671875" style="2"/>
    <col min="2572" max="2572" width="9.109375" style="2" customWidth="1"/>
    <col min="2573" max="2573" width="14.6640625" style="2" bestFit="1" customWidth="1"/>
    <col min="2574" max="2574" width="9.88671875" style="2" bestFit="1" customWidth="1"/>
    <col min="2575" max="2575" width="10.6640625" style="2" bestFit="1" customWidth="1"/>
    <col min="2576" max="2576" width="9.88671875" style="2" bestFit="1" customWidth="1"/>
    <col min="2577" max="2577" width="11.88671875" style="2" bestFit="1" customWidth="1"/>
    <col min="2578" max="2578" width="9.109375" style="2" customWidth="1"/>
    <col min="2579" max="2816" width="8.88671875" style="2"/>
    <col min="2817" max="2817" width="21.88671875" style="2" customWidth="1"/>
    <col min="2818" max="2818" width="71.6640625" style="2" customWidth="1"/>
    <col min="2819" max="2821" width="9.6640625" style="2" customWidth="1"/>
    <col min="2822" max="2826" width="10.6640625" style="2" customWidth="1"/>
    <col min="2827" max="2827" width="8.88671875" style="2"/>
    <col min="2828" max="2828" width="9.109375" style="2" customWidth="1"/>
    <col min="2829" max="2829" width="14.6640625" style="2" bestFit="1" customWidth="1"/>
    <col min="2830" max="2830" width="9.88671875" style="2" bestFit="1" customWidth="1"/>
    <col min="2831" max="2831" width="10.6640625" style="2" bestFit="1" customWidth="1"/>
    <col min="2832" max="2832" width="9.88671875" style="2" bestFit="1" customWidth="1"/>
    <col min="2833" max="2833" width="11.88671875" style="2" bestFit="1" customWidth="1"/>
    <col min="2834" max="2834" width="9.109375" style="2" customWidth="1"/>
    <col min="2835" max="3072" width="8.88671875" style="2"/>
    <col min="3073" max="3073" width="21.88671875" style="2" customWidth="1"/>
    <col min="3074" max="3074" width="71.6640625" style="2" customWidth="1"/>
    <col min="3075" max="3077" width="9.6640625" style="2" customWidth="1"/>
    <col min="3078" max="3082" width="10.6640625" style="2" customWidth="1"/>
    <col min="3083" max="3083" width="8.88671875" style="2"/>
    <col min="3084" max="3084" width="9.109375" style="2" customWidth="1"/>
    <col min="3085" max="3085" width="14.6640625" style="2" bestFit="1" customWidth="1"/>
    <col min="3086" max="3086" width="9.88671875" style="2" bestFit="1" customWidth="1"/>
    <col min="3087" max="3087" width="10.6640625" style="2" bestFit="1" customWidth="1"/>
    <col min="3088" max="3088" width="9.88671875" style="2" bestFit="1" customWidth="1"/>
    <col min="3089" max="3089" width="11.88671875" style="2" bestFit="1" customWidth="1"/>
    <col min="3090" max="3090" width="9.109375" style="2" customWidth="1"/>
    <col min="3091" max="3328" width="8.88671875" style="2"/>
    <col min="3329" max="3329" width="21.88671875" style="2" customWidth="1"/>
    <col min="3330" max="3330" width="71.6640625" style="2" customWidth="1"/>
    <col min="3331" max="3333" width="9.6640625" style="2" customWidth="1"/>
    <col min="3334" max="3338" width="10.6640625" style="2" customWidth="1"/>
    <col min="3339" max="3339" width="8.88671875" style="2"/>
    <col min="3340" max="3340" width="9.109375" style="2" customWidth="1"/>
    <col min="3341" max="3341" width="14.6640625" style="2" bestFit="1" customWidth="1"/>
    <col min="3342" max="3342" width="9.88671875" style="2" bestFit="1" customWidth="1"/>
    <col min="3343" max="3343" width="10.6640625" style="2" bestFit="1" customWidth="1"/>
    <col min="3344" max="3344" width="9.88671875" style="2" bestFit="1" customWidth="1"/>
    <col min="3345" max="3345" width="11.88671875" style="2" bestFit="1" customWidth="1"/>
    <col min="3346" max="3346" width="9.109375" style="2" customWidth="1"/>
    <col min="3347" max="3584" width="8.88671875" style="2"/>
    <col min="3585" max="3585" width="21.88671875" style="2" customWidth="1"/>
    <col min="3586" max="3586" width="71.6640625" style="2" customWidth="1"/>
    <col min="3587" max="3589" width="9.6640625" style="2" customWidth="1"/>
    <col min="3590" max="3594" width="10.6640625" style="2" customWidth="1"/>
    <col min="3595" max="3595" width="8.88671875" style="2"/>
    <col min="3596" max="3596" width="9.109375" style="2" customWidth="1"/>
    <col min="3597" max="3597" width="14.6640625" style="2" bestFit="1" customWidth="1"/>
    <col min="3598" max="3598" width="9.88671875" style="2" bestFit="1" customWidth="1"/>
    <col min="3599" max="3599" width="10.6640625" style="2" bestFit="1" customWidth="1"/>
    <col min="3600" max="3600" width="9.88671875" style="2" bestFit="1" customWidth="1"/>
    <col min="3601" max="3601" width="11.88671875" style="2" bestFit="1" customWidth="1"/>
    <col min="3602" max="3602" width="9.109375" style="2" customWidth="1"/>
    <col min="3603" max="3840" width="8.88671875" style="2"/>
    <col min="3841" max="3841" width="21.88671875" style="2" customWidth="1"/>
    <col min="3842" max="3842" width="71.6640625" style="2" customWidth="1"/>
    <col min="3843" max="3845" width="9.6640625" style="2" customWidth="1"/>
    <col min="3846" max="3850" width="10.6640625" style="2" customWidth="1"/>
    <col min="3851" max="3851" width="8.88671875" style="2"/>
    <col min="3852" max="3852" width="9.109375" style="2" customWidth="1"/>
    <col min="3853" max="3853" width="14.6640625" style="2" bestFit="1" customWidth="1"/>
    <col min="3854" max="3854" width="9.88671875" style="2" bestFit="1" customWidth="1"/>
    <col min="3855" max="3855" width="10.6640625" style="2" bestFit="1" customWidth="1"/>
    <col min="3856" max="3856" width="9.88671875" style="2" bestFit="1" customWidth="1"/>
    <col min="3857" max="3857" width="11.88671875" style="2" bestFit="1" customWidth="1"/>
    <col min="3858" max="3858" width="9.109375" style="2" customWidth="1"/>
    <col min="3859" max="4096" width="8.88671875" style="2"/>
    <col min="4097" max="4097" width="21.88671875" style="2" customWidth="1"/>
    <col min="4098" max="4098" width="71.6640625" style="2" customWidth="1"/>
    <col min="4099" max="4101" width="9.6640625" style="2" customWidth="1"/>
    <col min="4102" max="4106" width="10.6640625" style="2" customWidth="1"/>
    <col min="4107" max="4107" width="8.88671875" style="2"/>
    <col min="4108" max="4108" width="9.109375" style="2" customWidth="1"/>
    <col min="4109" max="4109" width="14.6640625" style="2" bestFit="1" customWidth="1"/>
    <col min="4110" max="4110" width="9.88671875" style="2" bestFit="1" customWidth="1"/>
    <col min="4111" max="4111" width="10.6640625" style="2" bestFit="1" customWidth="1"/>
    <col min="4112" max="4112" width="9.88671875" style="2" bestFit="1" customWidth="1"/>
    <col min="4113" max="4113" width="11.88671875" style="2" bestFit="1" customWidth="1"/>
    <col min="4114" max="4114" width="9.109375" style="2" customWidth="1"/>
    <col min="4115" max="4352" width="8.88671875" style="2"/>
    <col min="4353" max="4353" width="21.88671875" style="2" customWidth="1"/>
    <col min="4354" max="4354" width="71.6640625" style="2" customWidth="1"/>
    <col min="4355" max="4357" width="9.6640625" style="2" customWidth="1"/>
    <col min="4358" max="4362" width="10.6640625" style="2" customWidth="1"/>
    <col min="4363" max="4363" width="8.88671875" style="2"/>
    <col min="4364" max="4364" width="9.109375" style="2" customWidth="1"/>
    <col min="4365" max="4365" width="14.6640625" style="2" bestFit="1" customWidth="1"/>
    <col min="4366" max="4366" width="9.88671875" style="2" bestFit="1" customWidth="1"/>
    <col min="4367" max="4367" width="10.6640625" style="2" bestFit="1" customWidth="1"/>
    <col min="4368" max="4368" width="9.88671875" style="2" bestFit="1" customWidth="1"/>
    <col min="4369" max="4369" width="11.88671875" style="2" bestFit="1" customWidth="1"/>
    <col min="4370" max="4370" width="9.109375" style="2" customWidth="1"/>
    <col min="4371" max="4608" width="8.88671875" style="2"/>
    <col min="4609" max="4609" width="21.88671875" style="2" customWidth="1"/>
    <col min="4610" max="4610" width="71.6640625" style="2" customWidth="1"/>
    <col min="4611" max="4613" width="9.6640625" style="2" customWidth="1"/>
    <col min="4614" max="4618" width="10.6640625" style="2" customWidth="1"/>
    <col min="4619" max="4619" width="8.88671875" style="2"/>
    <col min="4620" max="4620" width="9.109375" style="2" customWidth="1"/>
    <col min="4621" max="4621" width="14.6640625" style="2" bestFit="1" customWidth="1"/>
    <col min="4622" max="4622" width="9.88671875" style="2" bestFit="1" customWidth="1"/>
    <col min="4623" max="4623" width="10.6640625" style="2" bestFit="1" customWidth="1"/>
    <col min="4624" max="4624" width="9.88671875" style="2" bestFit="1" customWidth="1"/>
    <col min="4625" max="4625" width="11.88671875" style="2" bestFit="1" customWidth="1"/>
    <col min="4626" max="4626" width="9.109375" style="2" customWidth="1"/>
    <col min="4627" max="4864" width="8.88671875" style="2"/>
    <col min="4865" max="4865" width="21.88671875" style="2" customWidth="1"/>
    <col min="4866" max="4866" width="71.6640625" style="2" customWidth="1"/>
    <col min="4867" max="4869" width="9.6640625" style="2" customWidth="1"/>
    <col min="4870" max="4874" width="10.6640625" style="2" customWidth="1"/>
    <col min="4875" max="4875" width="8.88671875" style="2"/>
    <col min="4876" max="4876" width="9.109375" style="2" customWidth="1"/>
    <col min="4877" max="4877" width="14.6640625" style="2" bestFit="1" customWidth="1"/>
    <col min="4878" max="4878" width="9.88671875" style="2" bestFit="1" customWidth="1"/>
    <col min="4879" max="4879" width="10.6640625" style="2" bestFit="1" customWidth="1"/>
    <col min="4880" max="4880" width="9.88671875" style="2" bestFit="1" customWidth="1"/>
    <col min="4881" max="4881" width="11.88671875" style="2" bestFit="1" customWidth="1"/>
    <col min="4882" max="4882" width="9.109375" style="2" customWidth="1"/>
    <col min="4883" max="5120" width="8.88671875" style="2"/>
    <col min="5121" max="5121" width="21.88671875" style="2" customWidth="1"/>
    <col min="5122" max="5122" width="71.6640625" style="2" customWidth="1"/>
    <col min="5123" max="5125" width="9.6640625" style="2" customWidth="1"/>
    <col min="5126" max="5130" width="10.6640625" style="2" customWidth="1"/>
    <col min="5131" max="5131" width="8.88671875" style="2"/>
    <col min="5132" max="5132" width="9.109375" style="2" customWidth="1"/>
    <col min="5133" max="5133" width="14.6640625" style="2" bestFit="1" customWidth="1"/>
    <col min="5134" max="5134" width="9.88671875" style="2" bestFit="1" customWidth="1"/>
    <col min="5135" max="5135" width="10.6640625" style="2" bestFit="1" customWidth="1"/>
    <col min="5136" max="5136" width="9.88671875" style="2" bestFit="1" customWidth="1"/>
    <col min="5137" max="5137" width="11.88671875" style="2" bestFit="1" customWidth="1"/>
    <col min="5138" max="5138" width="9.109375" style="2" customWidth="1"/>
    <col min="5139" max="5376" width="8.88671875" style="2"/>
    <col min="5377" max="5377" width="21.88671875" style="2" customWidth="1"/>
    <col min="5378" max="5378" width="71.6640625" style="2" customWidth="1"/>
    <col min="5379" max="5381" width="9.6640625" style="2" customWidth="1"/>
    <col min="5382" max="5386" width="10.6640625" style="2" customWidth="1"/>
    <col min="5387" max="5387" width="8.88671875" style="2"/>
    <col min="5388" max="5388" width="9.109375" style="2" customWidth="1"/>
    <col min="5389" max="5389" width="14.6640625" style="2" bestFit="1" customWidth="1"/>
    <col min="5390" max="5390" width="9.88671875" style="2" bestFit="1" customWidth="1"/>
    <col min="5391" max="5391" width="10.6640625" style="2" bestFit="1" customWidth="1"/>
    <col min="5392" max="5392" width="9.88671875" style="2" bestFit="1" customWidth="1"/>
    <col min="5393" max="5393" width="11.88671875" style="2" bestFit="1" customWidth="1"/>
    <col min="5394" max="5394" width="9.109375" style="2" customWidth="1"/>
    <col min="5395" max="5632" width="8.88671875" style="2"/>
    <col min="5633" max="5633" width="21.88671875" style="2" customWidth="1"/>
    <col min="5634" max="5634" width="71.6640625" style="2" customWidth="1"/>
    <col min="5635" max="5637" width="9.6640625" style="2" customWidth="1"/>
    <col min="5638" max="5642" width="10.6640625" style="2" customWidth="1"/>
    <col min="5643" max="5643" width="8.88671875" style="2"/>
    <col min="5644" max="5644" width="9.109375" style="2" customWidth="1"/>
    <col min="5645" max="5645" width="14.6640625" style="2" bestFit="1" customWidth="1"/>
    <col min="5646" max="5646" width="9.88671875" style="2" bestFit="1" customWidth="1"/>
    <col min="5647" max="5647" width="10.6640625" style="2" bestFit="1" customWidth="1"/>
    <col min="5648" max="5648" width="9.88671875" style="2" bestFit="1" customWidth="1"/>
    <col min="5649" max="5649" width="11.88671875" style="2" bestFit="1" customWidth="1"/>
    <col min="5650" max="5650" width="9.109375" style="2" customWidth="1"/>
    <col min="5651" max="5888" width="8.88671875" style="2"/>
    <col min="5889" max="5889" width="21.88671875" style="2" customWidth="1"/>
    <col min="5890" max="5890" width="71.6640625" style="2" customWidth="1"/>
    <col min="5891" max="5893" width="9.6640625" style="2" customWidth="1"/>
    <col min="5894" max="5898" width="10.6640625" style="2" customWidth="1"/>
    <col min="5899" max="5899" width="8.88671875" style="2"/>
    <col min="5900" max="5900" width="9.109375" style="2" customWidth="1"/>
    <col min="5901" max="5901" width="14.6640625" style="2" bestFit="1" customWidth="1"/>
    <col min="5902" max="5902" width="9.88671875" style="2" bestFit="1" customWidth="1"/>
    <col min="5903" max="5903" width="10.6640625" style="2" bestFit="1" customWidth="1"/>
    <col min="5904" max="5904" width="9.88671875" style="2" bestFit="1" customWidth="1"/>
    <col min="5905" max="5905" width="11.88671875" style="2" bestFit="1" customWidth="1"/>
    <col min="5906" max="5906" width="9.109375" style="2" customWidth="1"/>
    <col min="5907" max="6144" width="8.88671875" style="2"/>
    <col min="6145" max="6145" width="21.88671875" style="2" customWidth="1"/>
    <col min="6146" max="6146" width="71.6640625" style="2" customWidth="1"/>
    <col min="6147" max="6149" width="9.6640625" style="2" customWidth="1"/>
    <col min="6150" max="6154" width="10.6640625" style="2" customWidth="1"/>
    <col min="6155" max="6155" width="8.88671875" style="2"/>
    <col min="6156" max="6156" width="9.109375" style="2" customWidth="1"/>
    <col min="6157" max="6157" width="14.6640625" style="2" bestFit="1" customWidth="1"/>
    <col min="6158" max="6158" width="9.88671875" style="2" bestFit="1" customWidth="1"/>
    <col min="6159" max="6159" width="10.6640625" style="2" bestFit="1" customWidth="1"/>
    <col min="6160" max="6160" width="9.88671875" style="2" bestFit="1" customWidth="1"/>
    <col min="6161" max="6161" width="11.88671875" style="2" bestFit="1" customWidth="1"/>
    <col min="6162" max="6162" width="9.109375" style="2" customWidth="1"/>
    <col min="6163" max="6400" width="8.88671875" style="2"/>
    <col min="6401" max="6401" width="21.88671875" style="2" customWidth="1"/>
    <col min="6402" max="6402" width="71.6640625" style="2" customWidth="1"/>
    <col min="6403" max="6405" width="9.6640625" style="2" customWidth="1"/>
    <col min="6406" max="6410" width="10.6640625" style="2" customWidth="1"/>
    <col min="6411" max="6411" width="8.88671875" style="2"/>
    <col min="6412" max="6412" width="9.109375" style="2" customWidth="1"/>
    <col min="6413" max="6413" width="14.6640625" style="2" bestFit="1" customWidth="1"/>
    <col min="6414" max="6414" width="9.88671875" style="2" bestFit="1" customWidth="1"/>
    <col min="6415" max="6415" width="10.6640625" style="2" bestFit="1" customWidth="1"/>
    <col min="6416" max="6416" width="9.88671875" style="2" bestFit="1" customWidth="1"/>
    <col min="6417" max="6417" width="11.88671875" style="2" bestFit="1" customWidth="1"/>
    <col min="6418" max="6418" width="9.109375" style="2" customWidth="1"/>
    <col min="6419" max="6656" width="8.88671875" style="2"/>
    <col min="6657" max="6657" width="21.88671875" style="2" customWidth="1"/>
    <col min="6658" max="6658" width="71.6640625" style="2" customWidth="1"/>
    <col min="6659" max="6661" width="9.6640625" style="2" customWidth="1"/>
    <col min="6662" max="6666" width="10.6640625" style="2" customWidth="1"/>
    <col min="6667" max="6667" width="8.88671875" style="2"/>
    <col min="6668" max="6668" width="9.109375" style="2" customWidth="1"/>
    <col min="6669" max="6669" width="14.6640625" style="2" bestFit="1" customWidth="1"/>
    <col min="6670" max="6670" width="9.88671875" style="2" bestFit="1" customWidth="1"/>
    <col min="6671" max="6671" width="10.6640625" style="2" bestFit="1" customWidth="1"/>
    <col min="6672" max="6672" width="9.88671875" style="2" bestFit="1" customWidth="1"/>
    <col min="6673" max="6673" width="11.88671875" style="2" bestFit="1" customWidth="1"/>
    <col min="6674" max="6674" width="9.109375" style="2" customWidth="1"/>
    <col min="6675" max="6912" width="8.88671875" style="2"/>
    <col min="6913" max="6913" width="21.88671875" style="2" customWidth="1"/>
    <col min="6914" max="6914" width="71.6640625" style="2" customWidth="1"/>
    <col min="6915" max="6917" width="9.6640625" style="2" customWidth="1"/>
    <col min="6918" max="6922" width="10.6640625" style="2" customWidth="1"/>
    <col min="6923" max="6923" width="8.88671875" style="2"/>
    <col min="6924" max="6924" width="9.109375" style="2" customWidth="1"/>
    <col min="6925" max="6925" width="14.6640625" style="2" bestFit="1" customWidth="1"/>
    <col min="6926" max="6926" width="9.88671875" style="2" bestFit="1" customWidth="1"/>
    <col min="6927" max="6927" width="10.6640625" style="2" bestFit="1" customWidth="1"/>
    <col min="6928" max="6928" width="9.88671875" style="2" bestFit="1" customWidth="1"/>
    <col min="6929" max="6929" width="11.88671875" style="2" bestFit="1" customWidth="1"/>
    <col min="6930" max="6930" width="9.109375" style="2" customWidth="1"/>
    <col min="6931" max="7168" width="8.88671875" style="2"/>
    <col min="7169" max="7169" width="21.88671875" style="2" customWidth="1"/>
    <col min="7170" max="7170" width="71.6640625" style="2" customWidth="1"/>
    <col min="7171" max="7173" width="9.6640625" style="2" customWidth="1"/>
    <col min="7174" max="7178" width="10.6640625" style="2" customWidth="1"/>
    <col min="7179" max="7179" width="8.88671875" style="2"/>
    <col min="7180" max="7180" width="9.109375" style="2" customWidth="1"/>
    <col min="7181" max="7181" width="14.6640625" style="2" bestFit="1" customWidth="1"/>
    <col min="7182" max="7182" width="9.88671875" style="2" bestFit="1" customWidth="1"/>
    <col min="7183" max="7183" width="10.6640625" style="2" bestFit="1" customWidth="1"/>
    <col min="7184" max="7184" width="9.88671875" style="2" bestFit="1" customWidth="1"/>
    <col min="7185" max="7185" width="11.88671875" style="2" bestFit="1" customWidth="1"/>
    <col min="7186" max="7186" width="9.109375" style="2" customWidth="1"/>
    <col min="7187" max="7424" width="8.88671875" style="2"/>
    <col min="7425" max="7425" width="21.88671875" style="2" customWidth="1"/>
    <col min="7426" max="7426" width="71.6640625" style="2" customWidth="1"/>
    <col min="7427" max="7429" width="9.6640625" style="2" customWidth="1"/>
    <col min="7430" max="7434" width="10.6640625" style="2" customWidth="1"/>
    <col min="7435" max="7435" width="8.88671875" style="2"/>
    <col min="7436" max="7436" width="9.109375" style="2" customWidth="1"/>
    <col min="7437" max="7437" width="14.6640625" style="2" bestFit="1" customWidth="1"/>
    <col min="7438" max="7438" width="9.88671875" style="2" bestFit="1" customWidth="1"/>
    <col min="7439" max="7439" width="10.6640625" style="2" bestFit="1" customWidth="1"/>
    <col min="7440" max="7440" width="9.88671875" style="2" bestFit="1" customWidth="1"/>
    <col min="7441" max="7441" width="11.88671875" style="2" bestFit="1" customWidth="1"/>
    <col min="7442" max="7442" width="9.109375" style="2" customWidth="1"/>
    <col min="7443" max="7680" width="8.88671875" style="2"/>
    <col min="7681" max="7681" width="21.88671875" style="2" customWidth="1"/>
    <col min="7682" max="7682" width="71.6640625" style="2" customWidth="1"/>
    <col min="7683" max="7685" width="9.6640625" style="2" customWidth="1"/>
    <col min="7686" max="7690" width="10.6640625" style="2" customWidth="1"/>
    <col min="7691" max="7691" width="8.88671875" style="2"/>
    <col min="7692" max="7692" width="9.109375" style="2" customWidth="1"/>
    <col min="7693" max="7693" width="14.6640625" style="2" bestFit="1" customWidth="1"/>
    <col min="7694" max="7694" width="9.88671875" style="2" bestFit="1" customWidth="1"/>
    <col min="7695" max="7695" width="10.6640625" style="2" bestFit="1" customWidth="1"/>
    <col min="7696" max="7696" width="9.88671875" style="2" bestFit="1" customWidth="1"/>
    <col min="7697" max="7697" width="11.88671875" style="2" bestFit="1" customWidth="1"/>
    <col min="7698" max="7698" width="9.109375" style="2" customWidth="1"/>
    <col min="7699" max="7936" width="8.88671875" style="2"/>
    <col min="7937" max="7937" width="21.88671875" style="2" customWidth="1"/>
    <col min="7938" max="7938" width="71.6640625" style="2" customWidth="1"/>
    <col min="7939" max="7941" width="9.6640625" style="2" customWidth="1"/>
    <col min="7942" max="7946" width="10.6640625" style="2" customWidth="1"/>
    <col min="7947" max="7947" width="8.88671875" style="2"/>
    <col min="7948" max="7948" width="9.109375" style="2" customWidth="1"/>
    <col min="7949" max="7949" width="14.6640625" style="2" bestFit="1" customWidth="1"/>
    <col min="7950" max="7950" width="9.88671875" style="2" bestFit="1" customWidth="1"/>
    <col min="7951" max="7951" width="10.6640625" style="2" bestFit="1" customWidth="1"/>
    <col min="7952" max="7952" width="9.88671875" style="2" bestFit="1" customWidth="1"/>
    <col min="7953" max="7953" width="11.88671875" style="2" bestFit="1" customWidth="1"/>
    <col min="7954" max="7954" width="9.109375" style="2" customWidth="1"/>
    <col min="7955" max="8192" width="8.88671875" style="2"/>
    <col min="8193" max="8193" width="21.88671875" style="2" customWidth="1"/>
    <col min="8194" max="8194" width="71.6640625" style="2" customWidth="1"/>
    <col min="8195" max="8197" width="9.6640625" style="2" customWidth="1"/>
    <col min="8198" max="8202" width="10.6640625" style="2" customWidth="1"/>
    <col min="8203" max="8203" width="8.88671875" style="2"/>
    <col min="8204" max="8204" width="9.109375" style="2" customWidth="1"/>
    <col min="8205" max="8205" width="14.6640625" style="2" bestFit="1" customWidth="1"/>
    <col min="8206" max="8206" width="9.88671875" style="2" bestFit="1" customWidth="1"/>
    <col min="8207" max="8207" width="10.6640625" style="2" bestFit="1" customWidth="1"/>
    <col min="8208" max="8208" width="9.88671875" style="2" bestFit="1" customWidth="1"/>
    <col min="8209" max="8209" width="11.88671875" style="2" bestFit="1" customWidth="1"/>
    <col min="8210" max="8210" width="9.109375" style="2" customWidth="1"/>
    <col min="8211" max="8448" width="8.88671875" style="2"/>
    <col min="8449" max="8449" width="21.88671875" style="2" customWidth="1"/>
    <col min="8450" max="8450" width="71.6640625" style="2" customWidth="1"/>
    <col min="8451" max="8453" width="9.6640625" style="2" customWidth="1"/>
    <col min="8454" max="8458" width="10.6640625" style="2" customWidth="1"/>
    <col min="8459" max="8459" width="8.88671875" style="2"/>
    <col min="8460" max="8460" width="9.109375" style="2" customWidth="1"/>
    <col min="8461" max="8461" width="14.6640625" style="2" bestFit="1" customWidth="1"/>
    <col min="8462" max="8462" width="9.88671875" style="2" bestFit="1" customWidth="1"/>
    <col min="8463" max="8463" width="10.6640625" style="2" bestFit="1" customWidth="1"/>
    <col min="8464" max="8464" width="9.88671875" style="2" bestFit="1" customWidth="1"/>
    <col min="8465" max="8465" width="11.88671875" style="2" bestFit="1" customWidth="1"/>
    <col min="8466" max="8466" width="9.109375" style="2" customWidth="1"/>
    <col min="8467" max="8704" width="8.88671875" style="2"/>
    <col min="8705" max="8705" width="21.88671875" style="2" customWidth="1"/>
    <col min="8706" max="8706" width="71.6640625" style="2" customWidth="1"/>
    <col min="8707" max="8709" width="9.6640625" style="2" customWidth="1"/>
    <col min="8710" max="8714" width="10.6640625" style="2" customWidth="1"/>
    <col min="8715" max="8715" width="8.88671875" style="2"/>
    <col min="8716" max="8716" width="9.109375" style="2" customWidth="1"/>
    <col min="8717" max="8717" width="14.6640625" style="2" bestFit="1" customWidth="1"/>
    <col min="8718" max="8718" width="9.88671875" style="2" bestFit="1" customWidth="1"/>
    <col min="8719" max="8719" width="10.6640625" style="2" bestFit="1" customWidth="1"/>
    <col min="8720" max="8720" width="9.88671875" style="2" bestFit="1" customWidth="1"/>
    <col min="8721" max="8721" width="11.88671875" style="2" bestFit="1" customWidth="1"/>
    <col min="8722" max="8722" width="9.109375" style="2" customWidth="1"/>
    <col min="8723" max="8960" width="8.88671875" style="2"/>
    <col min="8961" max="8961" width="21.88671875" style="2" customWidth="1"/>
    <col min="8962" max="8962" width="71.6640625" style="2" customWidth="1"/>
    <col min="8963" max="8965" width="9.6640625" style="2" customWidth="1"/>
    <col min="8966" max="8970" width="10.6640625" style="2" customWidth="1"/>
    <col min="8971" max="8971" width="8.88671875" style="2"/>
    <col min="8972" max="8972" width="9.109375" style="2" customWidth="1"/>
    <col min="8973" max="8973" width="14.6640625" style="2" bestFit="1" customWidth="1"/>
    <col min="8974" max="8974" width="9.88671875" style="2" bestFit="1" customWidth="1"/>
    <col min="8975" max="8975" width="10.6640625" style="2" bestFit="1" customWidth="1"/>
    <col min="8976" max="8976" width="9.88671875" style="2" bestFit="1" customWidth="1"/>
    <col min="8977" max="8977" width="11.88671875" style="2" bestFit="1" customWidth="1"/>
    <col min="8978" max="8978" width="9.109375" style="2" customWidth="1"/>
    <col min="8979" max="9216" width="8.88671875" style="2"/>
    <col min="9217" max="9217" width="21.88671875" style="2" customWidth="1"/>
    <col min="9218" max="9218" width="71.6640625" style="2" customWidth="1"/>
    <col min="9219" max="9221" width="9.6640625" style="2" customWidth="1"/>
    <col min="9222" max="9226" width="10.6640625" style="2" customWidth="1"/>
    <col min="9227" max="9227" width="8.88671875" style="2"/>
    <col min="9228" max="9228" width="9.109375" style="2" customWidth="1"/>
    <col min="9229" max="9229" width="14.6640625" style="2" bestFit="1" customWidth="1"/>
    <col min="9230" max="9230" width="9.88671875" style="2" bestFit="1" customWidth="1"/>
    <col min="9231" max="9231" width="10.6640625" style="2" bestFit="1" customWidth="1"/>
    <col min="9232" max="9232" width="9.88671875" style="2" bestFit="1" customWidth="1"/>
    <col min="9233" max="9233" width="11.88671875" style="2" bestFit="1" customWidth="1"/>
    <col min="9234" max="9234" width="9.109375" style="2" customWidth="1"/>
    <col min="9235" max="9472" width="8.88671875" style="2"/>
    <col min="9473" max="9473" width="21.88671875" style="2" customWidth="1"/>
    <col min="9474" max="9474" width="71.6640625" style="2" customWidth="1"/>
    <col min="9475" max="9477" width="9.6640625" style="2" customWidth="1"/>
    <col min="9478" max="9482" width="10.6640625" style="2" customWidth="1"/>
    <col min="9483" max="9483" width="8.88671875" style="2"/>
    <col min="9484" max="9484" width="9.109375" style="2" customWidth="1"/>
    <col min="9485" max="9485" width="14.6640625" style="2" bestFit="1" customWidth="1"/>
    <col min="9486" max="9486" width="9.88671875" style="2" bestFit="1" customWidth="1"/>
    <col min="9487" max="9487" width="10.6640625" style="2" bestFit="1" customWidth="1"/>
    <col min="9488" max="9488" width="9.88671875" style="2" bestFit="1" customWidth="1"/>
    <col min="9489" max="9489" width="11.88671875" style="2" bestFit="1" customWidth="1"/>
    <col min="9490" max="9490" width="9.109375" style="2" customWidth="1"/>
    <col min="9491" max="9728" width="8.88671875" style="2"/>
    <col min="9729" max="9729" width="21.88671875" style="2" customWidth="1"/>
    <col min="9730" max="9730" width="71.6640625" style="2" customWidth="1"/>
    <col min="9731" max="9733" width="9.6640625" style="2" customWidth="1"/>
    <col min="9734" max="9738" width="10.6640625" style="2" customWidth="1"/>
    <col min="9739" max="9739" width="8.88671875" style="2"/>
    <col min="9740" max="9740" width="9.109375" style="2" customWidth="1"/>
    <col min="9741" max="9741" width="14.6640625" style="2" bestFit="1" customWidth="1"/>
    <col min="9742" max="9742" width="9.88671875" style="2" bestFit="1" customWidth="1"/>
    <col min="9743" max="9743" width="10.6640625" style="2" bestFit="1" customWidth="1"/>
    <col min="9744" max="9744" width="9.88671875" style="2" bestFit="1" customWidth="1"/>
    <col min="9745" max="9745" width="11.88671875" style="2" bestFit="1" customWidth="1"/>
    <col min="9746" max="9746" width="9.109375" style="2" customWidth="1"/>
    <col min="9747" max="9984" width="8.88671875" style="2"/>
    <col min="9985" max="9985" width="21.88671875" style="2" customWidth="1"/>
    <col min="9986" max="9986" width="71.6640625" style="2" customWidth="1"/>
    <col min="9987" max="9989" width="9.6640625" style="2" customWidth="1"/>
    <col min="9990" max="9994" width="10.6640625" style="2" customWidth="1"/>
    <col min="9995" max="9995" width="8.88671875" style="2"/>
    <col min="9996" max="9996" width="9.109375" style="2" customWidth="1"/>
    <col min="9997" max="9997" width="14.6640625" style="2" bestFit="1" customWidth="1"/>
    <col min="9998" max="9998" width="9.88671875" style="2" bestFit="1" customWidth="1"/>
    <col min="9999" max="9999" width="10.6640625" style="2" bestFit="1" customWidth="1"/>
    <col min="10000" max="10000" width="9.88671875" style="2" bestFit="1" customWidth="1"/>
    <col min="10001" max="10001" width="11.88671875" style="2" bestFit="1" customWidth="1"/>
    <col min="10002" max="10002" width="9.109375" style="2" customWidth="1"/>
    <col min="10003" max="10240" width="8.88671875" style="2"/>
    <col min="10241" max="10241" width="21.88671875" style="2" customWidth="1"/>
    <col min="10242" max="10242" width="71.6640625" style="2" customWidth="1"/>
    <col min="10243" max="10245" width="9.6640625" style="2" customWidth="1"/>
    <col min="10246" max="10250" width="10.6640625" style="2" customWidth="1"/>
    <col min="10251" max="10251" width="8.88671875" style="2"/>
    <col min="10252" max="10252" width="9.109375" style="2" customWidth="1"/>
    <col min="10253" max="10253" width="14.6640625" style="2" bestFit="1" customWidth="1"/>
    <col min="10254" max="10254" width="9.88671875" style="2" bestFit="1" customWidth="1"/>
    <col min="10255" max="10255" width="10.6640625" style="2" bestFit="1" customWidth="1"/>
    <col min="10256" max="10256" width="9.88671875" style="2" bestFit="1" customWidth="1"/>
    <col min="10257" max="10257" width="11.88671875" style="2" bestFit="1" customWidth="1"/>
    <col min="10258" max="10258" width="9.109375" style="2" customWidth="1"/>
    <col min="10259" max="10496" width="8.88671875" style="2"/>
    <col min="10497" max="10497" width="21.88671875" style="2" customWidth="1"/>
    <col min="10498" max="10498" width="71.6640625" style="2" customWidth="1"/>
    <col min="10499" max="10501" width="9.6640625" style="2" customWidth="1"/>
    <col min="10502" max="10506" width="10.6640625" style="2" customWidth="1"/>
    <col min="10507" max="10507" width="8.88671875" style="2"/>
    <col min="10508" max="10508" width="9.109375" style="2" customWidth="1"/>
    <col min="10509" max="10509" width="14.6640625" style="2" bestFit="1" customWidth="1"/>
    <col min="10510" max="10510" width="9.88671875" style="2" bestFit="1" customWidth="1"/>
    <col min="10511" max="10511" width="10.6640625" style="2" bestFit="1" customWidth="1"/>
    <col min="10512" max="10512" width="9.88671875" style="2" bestFit="1" customWidth="1"/>
    <col min="10513" max="10513" width="11.88671875" style="2" bestFit="1" customWidth="1"/>
    <col min="10514" max="10514" width="9.109375" style="2" customWidth="1"/>
    <col min="10515" max="10752" width="8.88671875" style="2"/>
    <col min="10753" max="10753" width="21.88671875" style="2" customWidth="1"/>
    <col min="10754" max="10754" width="71.6640625" style="2" customWidth="1"/>
    <col min="10755" max="10757" width="9.6640625" style="2" customWidth="1"/>
    <col min="10758" max="10762" width="10.6640625" style="2" customWidth="1"/>
    <col min="10763" max="10763" width="8.88671875" style="2"/>
    <col min="10764" max="10764" width="9.109375" style="2" customWidth="1"/>
    <col min="10765" max="10765" width="14.6640625" style="2" bestFit="1" customWidth="1"/>
    <col min="10766" max="10766" width="9.88671875" style="2" bestFit="1" customWidth="1"/>
    <col min="10767" max="10767" width="10.6640625" style="2" bestFit="1" customWidth="1"/>
    <col min="10768" max="10768" width="9.88671875" style="2" bestFit="1" customWidth="1"/>
    <col min="10769" max="10769" width="11.88671875" style="2" bestFit="1" customWidth="1"/>
    <col min="10770" max="10770" width="9.109375" style="2" customWidth="1"/>
    <col min="10771" max="11008" width="8.88671875" style="2"/>
    <col min="11009" max="11009" width="21.88671875" style="2" customWidth="1"/>
    <col min="11010" max="11010" width="71.6640625" style="2" customWidth="1"/>
    <col min="11011" max="11013" width="9.6640625" style="2" customWidth="1"/>
    <col min="11014" max="11018" width="10.6640625" style="2" customWidth="1"/>
    <col min="11019" max="11019" width="8.88671875" style="2"/>
    <col min="11020" max="11020" width="9.109375" style="2" customWidth="1"/>
    <col min="11021" max="11021" width="14.6640625" style="2" bestFit="1" customWidth="1"/>
    <col min="11022" max="11022" width="9.88671875" style="2" bestFit="1" customWidth="1"/>
    <col min="11023" max="11023" width="10.6640625" style="2" bestFit="1" customWidth="1"/>
    <col min="11024" max="11024" width="9.88671875" style="2" bestFit="1" customWidth="1"/>
    <col min="11025" max="11025" width="11.88671875" style="2" bestFit="1" customWidth="1"/>
    <col min="11026" max="11026" width="9.109375" style="2" customWidth="1"/>
    <col min="11027" max="11264" width="8.88671875" style="2"/>
    <col min="11265" max="11265" width="21.88671875" style="2" customWidth="1"/>
    <col min="11266" max="11266" width="71.6640625" style="2" customWidth="1"/>
    <col min="11267" max="11269" width="9.6640625" style="2" customWidth="1"/>
    <col min="11270" max="11274" width="10.6640625" style="2" customWidth="1"/>
    <col min="11275" max="11275" width="8.88671875" style="2"/>
    <col min="11276" max="11276" width="9.109375" style="2" customWidth="1"/>
    <col min="11277" max="11277" width="14.6640625" style="2" bestFit="1" customWidth="1"/>
    <col min="11278" max="11278" width="9.88671875" style="2" bestFit="1" customWidth="1"/>
    <col min="11279" max="11279" width="10.6640625" style="2" bestFit="1" customWidth="1"/>
    <col min="11280" max="11280" width="9.88671875" style="2" bestFit="1" customWidth="1"/>
    <col min="11281" max="11281" width="11.88671875" style="2" bestFit="1" customWidth="1"/>
    <col min="11282" max="11282" width="9.109375" style="2" customWidth="1"/>
    <col min="11283" max="11520" width="8.88671875" style="2"/>
    <col min="11521" max="11521" width="21.88671875" style="2" customWidth="1"/>
    <col min="11522" max="11522" width="71.6640625" style="2" customWidth="1"/>
    <col min="11523" max="11525" width="9.6640625" style="2" customWidth="1"/>
    <col min="11526" max="11530" width="10.6640625" style="2" customWidth="1"/>
    <col min="11531" max="11531" width="8.88671875" style="2"/>
    <col min="11532" max="11532" width="9.109375" style="2" customWidth="1"/>
    <col min="11533" max="11533" width="14.6640625" style="2" bestFit="1" customWidth="1"/>
    <col min="11534" max="11534" width="9.88671875" style="2" bestFit="1" customWidth="1"/>
    <col min="11535" max="11535" width="10.6640625" style="2" bestFit="1" customWidth="1"/>
    <col min="11536" max="11536" width="9.88671875" style="2" bestFit="1" customWidth="1"/>
    <col min="11537" max="11537" width="11.88671875" style="2" bestFit="1" customWidth="1"/>
    <col min="11538" max="11538" width="9.109375" style="2" customWidth="1"/>
    <col min="11539" max="11776" width="8.88671875" style="2"/>
    <col min="11777" max="11777" width="21.88671875" style="2" customWidth="1"/>
    <col min="11778" max="11778" width="71.6640625" style="2" customWidth="1"/>
    <col min="11779" max="11781" width="9.6640625" style="2" customWidth="1"/>
    <col min="11782" max="11786" width="10.6640625" style="2" customWidth="1"/>
    <col min="11787" max="11787" width="8.88671875" style="2"/>
    <col min="11788" max="11788" width="9.109375" style="2" customWidth="1"/>
    <col min="11789" max="11789" width="14.6640625" style="2" bestFit="1" customWidth="1"/>
    <col min="11790" max="11790" width="9.88671875" style="2" bestFit="1" customWidth="1"/>
    <col min="11791" max="11791" width="10.6640625" style="2" bestFit="1" customWidth="1"/>
    <col min="11792" max="11792" width="9.88671875" style="2" bestFit="1" customWidth="1"/>
    <col min="11793" max="11793" width="11.88671875" style="2" bestFit="1" customWidth="1"/>
    <col min="11794" max="11794" width="9.109375" style="2" customWidth="1"/>
    <col min="11795" max="12032" width="8.88671875" style="2"/>
    <col min="12033" max="12033" width="21.88671875" style="2" customWidth="1"/>
    <col min="12034" max="12034" width="71.6640625" style="2" customWidth="1"/>
    <col min="12035" max="12037" width="9.6640625" style="2" customWidth="1"/>
    <col min="12038" max="12042" width="10.6640625" style="2" customWidth="1"/>
    <col min="12043" max="12043" width="8.88671875" style="2"/>
    <col min="12044" max="12044" width="9.109375" style="2" customWidth="1"/>
    <col min="12045" max="12045" width="14.6640625" style="2" bestFit="1" customWidth="1"/>
    <col min="12046" max="12046" width="9.88671875" style="2" bestFit="1" customWidth="1"/>
    <col min="12047" max="12047" width="10.6640625" style="2" bestFit="1" customWidth="1"/>
    <col min="12048" max="12048" width="9.88671875" style="2" bestFit="1" customWidth="1"/>
    <col min="12049" max="12049" width="11.88671875" style="2" bestFit="1" customWidth="1"/>
    <col min="12050" max="12050" width="9.109375" style="2" customWidth="1"/>
    <col min="12051" max="12288" width="8.88671875" style="2"/>
    <col min="12289" max="12289" width="21.88671875" style="2" customWidth="1"/>
    <col min="12290" max="12290" width="71.6640625" style="2" customWidth="1"/>
    <col min="12291" max="12293" width="9.6640625" style="2" customWidth="1"/>
    <col min="12294" max="12298" width="10.6640625" style="2" customWidth="1"/>
    <col min="12299" max="12299" width="8.88671875" style="2"/>
    <col min="12300" max="12300" width="9.109375" style="2" customWidth="1"/>
    <col min="12301" max="12301" width="14.6640625" style="2" bestFit="1" customWidth="1"/>
    <col min="12302" max="12302" width="9.88671875" style="2" bestFit="1" customWidth="1"/>
    <col min="12303" max="12303" width="10.6640625" style="2" bestFit="1" customWidth="1"/>
    <col min="12304" max="12304" width="9.88671875" style="2" bestFit="1" customWidth="1"/>
    <col min="12305" max="12305" width="11.88671875" style="2" bestFit="1" customWidth="1"/>
    <col min="12306" max="12306" width="9.109375" style="2" customWidth="1"/>
    <col min="12307" max="12544" width="8.88671875" style="2"/>
    <col min="12545" max="12545" width="21.88671875" style="2" customWidth="1"/>
    <col min="12546" max="12546" width="71.6640625" style="2" customWidth="1"/>
    <col min="12547" max="12549" width="9.6640625" style="2" customWidth="1"/>
    <col min="12550" max="12554" width="10.6640625" style="2" customWidth="1"/>
    <col min="12555" max="12555" width="8.88671875" style="2"/>
    <col min="12556" max="12556" width="9.109375" style="2" customWidth="1"/>
    <col min="12557" max="12557" width="14.6640625" style="2" bestFit="1" customWidth="1"/>
    <col min="12558" max="12558" width="9.88671875" style="2" bestFit="1" customWidth="1"/>
    <col min="12559" max="12559" width="10.6640625" style="2" bestFit="1" customWidth="1"/>
    <col min="12560" max="12560" width="9.88671875" style="2" bestFit="1" customWidth="1"/>
    <col min="12561" max="12561" width="11.88671875" style="2" bestFit="1" customWidth="1"/>
    <col min="12562" max="12562" width="9.109375" style="2" customWidth="1"/>
    <col min="12563" max="12800" width="8.88671875" style="2"/>
    <col min="12801" max="12801" width="21.88671875" style="2" customWidth="1"/>
    <col min="12802" max="12802" width="71.6640625" style="2" customWidth="1"/>
    <col min="12803" max="12805" width="9.6640625" style="2" customWidth="1"/>
    <col min="12806" max="12810" width="10.6640625" style="2" customWidth="1"/>
    <col min="12811" max="12811" width="8.88671875" style="2"/>
    <col min="12812" max="12812" width="9.109375" style="2" customWidth="1"/>
    <col min="12813" max="12813" width="14.6640625" style="2" bestFit="1" customWidth="1"/>
    <col min="12814" max="12814" width="9.88671875" style="2" bestFit="1" customWidth="1"/>
    <col min="12815" max="12815" width="10.6640625" style="2" bestFit="1" customWidth="1"/>
    <col min="12816" max="12816" width="9.88671875" style="2" bestFit="1" customWidth="1"/>
    <col min="12817" max="12817" width="11.88671875" style="2" bestFit="1" customWidth="1"/>
    <col min="12818" max="12818" width="9.109375" style="2" customWidth="1"/>
    <col min="12819" max="13056" width="8.88671875" style="2"/>
    <col min="13057" max="13057" width="21.88671875" style="2" customWidth="1"/>
    <col min="13058" max="13058" width="71.6640625" style="2" customWidth="1"/>
    <col min="13059" max="13061" width="9.6640625" style="2" customWidth="1"/>
    <col min="13062" max="13066" width="10.6640625" style="2" customWidth="1"/>
    <col min="13067" max="13067" width="8.88671875" style="2"/>
    <col min="13068" max="13068" width="9.109375" style="2" customWidth="1"/>
    <col min="13069" max="13069" width="14.6640625" style="2" bestFit="1" customWidth="1"/>
    <col min="13070" max="13070" width="9.88671875" style="2" bestFit="1" customWidth="1"/>
    <col min="13071" max="13071" width="10.6640625" style="2" bestFit="1" customWidth="1"/>
    <col min="13072" max="13072" width="9.88671875" style="2" bestFit="1" customWidth="1"/>
    <col min="13073" max="13073" width="11.88671875" style="2" bestFit="1" customWidth="1"/>
    <col min="13074" max="13074" width="9.109375" style="2" customWidth="1"/>
    <col min="13075" max="13312" width="8.88671875" style="2"/>
    <col min="13313" max="13313" width="21.88671875" style="2" customWidth="1"/>
    <col min="13314" max="13314" width="71.6640625" style="2" customWidth="1"/>
    <col min="13315" max="13317" width="9.6640625" style="2" customWidth="1"/>
    <col min="13318" max="13322" width="10.6640625" style="2" customWidth="1"/>
    <col min="13323" max="13323" width="8.88671875" style="2"/>
    <col min="13324" max="13324" width="9.109375" style="2" customWidth="1"/>
    <col min="13325" max="13325" width="14.6640625" style="2" bestFit="1" customWidth="1"/>
    <col min="13326" max="13326" width="9.88671875" style="2" bestFit="1" customWidth="1"/>
    <col min="13327" max="13327" width="10.6640625" style="2" bestFit="1" customWidth="1"/>
    <col min="13328" max="13328" width="9.88671875" style="2" bestFit="1" customWidth="1"/>
    <col min="13329" max="13329" width="11.88671875" style="2" bestFit="1" customWidth="1"/>
    <col min="13330" max="13330" width="9.109375" style="2" customWidth="1"/>
    <col min="13331" max="13568" width="8.88671875" style="2"/>
    <col min="13569" max="13569" width="21.88671875" style="2" customWidth="1"/>
    <col min="13570" max="13570" width="71.6640625" style="2" customWidth="1"/>
    <col min="13571" max="13573" width="9.6640625" style="2" customWidth="1"/>
    <col min="13574" max="13578" width="10.6640625" style="2" customWidth="1"/>
    <col min="13579" max="13579" width="8.88671875" style="2"/>
    <col min="13580" max="13580" width="9.109375" style="2" customWidth="1"/>
    <col min="13581" max="13581" width="14.6640625" style="2" bestFit="1" customWidth="1"/>
    <col min="13582" max="13582" width="9.88671875" style="2" bestFit="1" customWidth="1"/>
    <col min="13583" max="13583" width="10.6640625" style="2" bestFit="1" customWidth="1"/>
    <col min="13584" max="13584" width="9.88671875" style="2" bestFit="1" customWidth="1"/>
    <col min="13585" max="13585" width="11.88671875" style="2" bestFit="1" customWidth="1"/>
    <col min="13586" max="13586" width="9.109375" style="2" customWidth="1"/>
    <col min="13587" max="13824" width="8.88671875" style="2"/>
    <col min="13825" max="13825" width="21.88671875" style="2" customWidth="1"/>
    <col min="13826" max="13826" width="71.6640625" style="2" customWidth="1"/>
    <col min="13827" max="13829" width="9.6640625" style="2" customWidth="1"/>
    <col min="13830" max="13834" width="10.6640625" style="2" customWidth="1"/>
    <col min="13835" max="13835" width="8.88671875" style="2"/>
    <col min="13836" max="13836" width="9.109375" style="2" customWidth="1"/>
    <col min="13837" max="13837" width="14.6640625" style="2" bestFit="1" customWidth="1"/>
    <col min="13838" max="13838" width="9.88671875" style="2" bestFit="1" customWidth="1"/>
    <col min="13839" max="13839" width="10.6640625" style="2" bestFit="1" customWidth="1"/>
    <col min="13840" max="13840" width="9.88671875" style="2" bestFit="1" customWidth="1"/>
    <col min="13841" max="13841" width="11.88671875" style="2" bestFit="1" customWidth="1"/>
    <col min="13842" max="13842" width="9.109375" style="2" customWidth="1"/>
    <col min="13843" max="14080" width="8.88671875" style="2"/>
    <col min="14081" max="14081" width="21.88671875" style="2" customWidth="1"/>
    <col min="14082" max="14082" width="71.6640625" style="2" customWidth="1"/>
    <col min="14083" max="14085" width="9.6640625" style="2" customWidth="1"/>
    <col min="14086" max="14090" width="10.6640625" style="2" customWidth="1"/>
    <col min="14091" max="14091" width="8.88671875" style="2"/>
    <col min="14092" max="14092" width="9.109375" style="2" customWidth="1"/>
    <col min="14093" max="14093" width="14.6640625" style="2" bestFit="1" customWidth="1"/>
    <col min="14094" max="14094" width="9.88671875" style="2" bestFit="1" customWidth="1"/>
    <col min="14095" max="14095" width="10.6640625" style="2" bestFit="1" customWidth="1"/>
    <col min="14096" max="14096" width="9.88671875" style="2" bestFit="1" customWidth="1"/>
    <col min="14097" max="14097" width="11.88671875" style="2" bestFit="1" customWidth="1"/>
    <col min="14098" max="14098" width="9.109375" style="2" customWidth="1"/>
    <col min="14099" max="14336" width="8.88671875" style="2"/>
    <col min="14337" max="14337" width="21.88671875" style="2" customWidth="1"/>
    <col min="14338" max="14338" width="71.6640625" style="2" customWidth="1"/>
    <col min="14339" max="14341" width="9.6640625" style="2" customWidth="1"/>
    <col min="14342" max="14346" width="10.6640625" style="2" customWidth="1"/>
    <col min="14347" max="14347" width="8.88671875" style="2"/>
    <col min="14348" max="14348" width="9.109375" style="2" customWidth="1"/>
    <col min="14349" max="14349" width="14.6640625" style="2" bestFit="1" customWidth="1"/>
    <col min="14350" max="14350" width="9.88671875" style="2" bestFit="1" customWidth="1"/>
    <col min="14351" max="14351" width="10.6640625" style="2" bestFit="1" customWidth="1"/>
    <col min="14352" max="14352" width="9.88671875" style="2" bestFit="1" customWidth="1"/>
    <col min="14353" max="14353" width="11.88671875" style="2" bestFit="1" customWidth="1"/>
    <col min="14354" max="14354" width="9.109375" style="2" customWidth="1"/>
    <col min="14355" max="14592" width="8.88671875" style="2"/>
    <col min="14593" max="14593" width="21.88671875" style="2" customWidth="1"/>
    <col min="14594" max="14594" width="71.6640625" style="2" customWidth="1"/>
    <col min="14595" max="14597" width="9.6640625" style="2" customWidth="1"/>
    <col min="14598" max="14602" width="10.6640625" style="2" customWidth="1"/>
    <col min="14603" max="14603" width="8.88671875" style="2"/>
    <col min="14604" max="14604" width="9.109375" style="2" customWidth="1"/>
    <col min="14605" max="14605" width="14.6640625" style="2" bestFit="1" customWidth="1"/>
    <col min="14606" max="14606" width="9.88671875" style="2" bestFit="1" customWidth="1"/>
    <col min="14607" max="14607" width="10.6640625" style="2" bestFit="1" customWidth="1"/>
    <col min="14608" max="14608" width="9.88671875" style="2" bestFit="1" customWidth="1"/>
    <col min="14609" max="14609" width="11.88671875" style="2" bestFit="1" customWidth="1"/>
    <col min="14610" max="14610" width="9.109375" style="2" customWidth="1"/>
    <col min="14611" max="14848" width="8.88671875" style="2"/>
    <col min="14849" max="14849" width="21.88671875" style="2" customWidth="1"/>
    <col min="14850" max="14850" width="71.6640625" style="2" customWidth="1"/>
    <col min="14851" max="14853" width="9.6640625" style="2" customWidth="1"/>
    <col min="14854" max="14858" width="10.6640625" style="2" customWidth="1"/>
    <col min="14859" max="14859" width="8.88671875" style="2"/>
    <col min="14860" max="14860" width="9.109375" style="2" customWidth="1"/>
    <col min="14861" max="14861" width="14.6640625" style="2" bestFit="1" customWidth="1"/>
    <col min="14862" max="14862" width="9.88671875" style="2" bestFit="1" customWidth="1"/>
    <col min="14863" max="14863" width="10.6640625" style="2" bestFit="1" customWidth="1"/>
    <col min="14864" max="14864" width="9.88671875" style="2" bestFit="1" customWidth="1"/>
    <col min="14865" max="14865" width="11.88671875" style="2" bestFit="1" customWidth="1"/>
    <col min="14866" max="14866" width="9.109375" style="2" customWidth="1"/>
    <col min="14867" max="15104" width="8.88671875" style="2"/>
    <col min="15105" max="15105" width="21.88671875" style="2" customWidth="1"/>
    <col min="15106" max="15106" width="71.6640625" style="2" customWidth="1"/>
    <col min="15107" max="15109" width="9.6640625" style="2" customWidth="1"/>
    <col min="15110" max="15114" width="10.6640625" style="2" customWidth="1"/>
    <col min="15115" max="15115" width="8.88671875" style="2"/>
    <col min="15116" max="15116" width="9.109375" style="2" customWidth="1"/>
    <col min="15117" max="15117" width="14.6640625" style="2" bestFit="1" customWidth="1"/>
    <col min="15118" max="15118" width="9.88671875" style="2" bestFit="1" customWidth="1"/>
    <col min="15119" max="15119" width="10.6640625" style="2" bestFit="1" customWidth="1"/>
    <col min="15120" max="15120" width="9.88671875" style="2" bestFit="1" customWidth="1"/>
    <col min="15121" max="15121" width="11.88671875" style="2" bestFit="1" customWidth="1"/>
    <col min="15122" max="15122" width="9.109375" style="2" customWidth="1"/>
    <col min="15123" max="15360" width="8.88671875" style="2"/>
    <col min="15361" max="15361" width="21.88671875" style="2" customWidth="1"/>
    <col min="15362" max="15362" width="71.6640625" style="2" customWidth="1"/>
    <col min="15363" max="15365" width="9.6640625" style="2" customWidth="1"/>
    <col min="15366" max="15370" width="10.6640625" style="2" customWidth="1"/>
    <col min="15371" max="15371" width="8.88671875" style="2"/>
    <col min="15372" max="15372" width="9.109375" style="2" customWidth="1"/>
    <col min="15373" max="15373" width="14.6640625" style="2" bestFit="1" customWidth="1"/>
    <col min="15374" max="15374" width="9.88671875" style="2" bestFit="1" customWidth="1"/>
    <col min="15375" max="15375" width="10.6640625" style="2" bestFit="1" customWidth="1"/>
    <col min="15376" max="15376" width="9.88671875" style="2" bestFit="1" customWidth="1"/>
    <col min="15377" max="15377" width="11.88671875" style="2" bestFit="1" customWidth="1"/>
    <col min="15378" max="15378" width="9.109375" style="2" customWidth="1"/>
    <col min="15379" max="15616" width="8.88671875" style="2"/>
    <col min="15617" max="15617" width="21.88671875" style="2" customWidth="1"/>
    <col min="15618" max="15618" width="71.6640625" style="2" customWidth="1"/>
    <col min="15619" max="15621" width="9.6640625" style="2" customWidth="1"/>
    <col min="15622" max="15626" width="10.6640625" style="2" customWidth="1"/>
    <col min="15627" max="15627" width="8.88671875" style="2"/>
    <col min="15628" max="15628" width="9.109375" style="2" customWidth="1"/>
    <col min="15629" max="15629" width="14.6640625" style="2" bestFit="1" customWidth="1"/>
    <col min="15630" max="15630" width="9.88671875" style="2" bestFit="1" customWidth="1"/>
    <col min="15631" max="15631" width="10.6640625" style="2" bestFit="1" customWidth="1"/>
    <col min="15632" max="15632" width="9.88671875" style="2" bestFit="1" customWidth="1"/>
    <col min="15633" max="15633" width="11.88671875" style="2" bestFit="1" customWidth="1"/>
    <col min="15634" max="15634" width="9.109375" style="2" customWidth="1"/>
    <col min="15635" max="15872" width="8.88671875" style="2"/>
    <col min="15873" max="15873" width="21.88671875" style="2" customWidth="1"/>
    <col min="15874" max="15874" width="71.6640625" style="2" customWidth="1"/>
    <col min="15875" max="15877" width="9.6640625" style="2" customWidth="1"/>
    <col min="15878" max="15882" width="10.6640625" style="2" customWidth="1"/>
    <col min="15883" max="15883" width="8.88671875" style="2"/>
    <col min="15884" max="15884" width="9.109375" style="2" customWidth="1"/>
    <col min="15885" max="15885" width="14.6640625" style="2" bestFit="1" customWidth="1"/>
    <col min="15886" max="15886" width="9.88671875" style="2" bestFit="1" customWidth="1"/>
    <col min="15887" max="15887" width="10.6640625" style="2" bestFit="1" customWidth="1"/>
    <col min="15888" max="15888" width="9.88671875" style="2" bestFit="1" customWidth="1"/>
    <col min="15889" max="15889" width="11.88671875" style="2" bestFit="1" customWidth="1"/>
    <col min="15890" max="15890" width="9.109375" style="2" customWidth="1"/>
    <col min="15891" max="16128" width="8.88671875" style="2"/>
    <col min="16129" max="16129" width="21.88671875" style="2" customWidth="1"/>
    <col min="16130" max="16130" width="71.6640625" style="2" customWidth="1"/>
    <col min="16131" max="16133" width="9.6640625" style="2" customWidth="1"/>
    <col min="16134" max="16138" width="10.6640625" style="2" customWidth="1"/>
    <col min="16139" max="16139" width="8.88671875" style="2"/>
    <col min="16140" max="16140" width="9.109375" style="2" customWidth="1"/>
    <col min="16141" max="16141" width="14.6640625" style="2" bestFit="1" customWidth="1"/>
    <col min="16142" max="16142" width="9.88671875" style="2" bestFit="1" customWidth="1"/>
    <col min="16143" max="16143" width="10.6640625" style="2" bestFit="1" customWidth="1"/>
    <col min="16144" max="16144" width="9.88671875" style="2" bestFit="1" customWidth="1"/>
    <col min="16145" max="16145" width="11.88671875" style="2" bestFit="1" customWidth="1"/>
    <col min="16146" max="16146" width="9.109375" style="2" customWidth="1"/>
    <col min="16147" max="16384" width="8.88671875" style="2"/>
  </cols>
  <sheetData>
    <row r="1" spans="1:19" ht="15" customHeight="1" x14ac:dyDescent="0.25">
      <c r="A1" s="1" t="s">
        <v>0</v>
      </c>
      <c r="B1" s="2" t="s">
        <v>1</v>
      </c>
    </row>
    <row r="2" spans="1:19" ht="15" customHeight="1" x14ac:dyDescent="0.25">
      <c r="A2" s="4" t="s">
        <v>2</v>
      </c>
      <c r="B2" s="2" t="s">
        <v>3</v>
      </c>
      <c r="C2" s="73" t="s">
        <v>4</v>
      </c>
      <c r="D2" s="73"/>
    </row>
    <row r="3" spans="1:19" ht="15" customHeight="1" x14ac:dyDescent="0.25">
      <c r="A3" s="4" t="s">
        <v>5</v>
      </c>
      <c r="B3" s="5" t="s">
        <v>6</v>
      </c>
      <c r="C3" s="74" t="s">
        <v>136</v>
      </c>
      <c r="D3" s="74"/>
    </row>
    <row r="4" spans="1:19" ht="15" customHeight="1" x14ac:dyDescent="0.25">
      <c r="A4" s="6" t="s">
        <v>7</v>
      </c>
      <c r="B4" s="5" t="s">
        <v>8</v>
      </c>
    </row>
    <row r="5" spans="1:19" ht="17.399999999999999" x14ac:dyDescent="0.3">
      <c r="A5" s="75" t="s">
        <v>9</v>
      </c>
      <c r="B5" s="75"/>
      <c r="C5" s="75"/>
      <c r="D5" s="75"/>
      <c r="E5" s="75"/>
      <c r="F5" s="75"/>
      <c r="G5" s="75"/>
      <c r="H5" s="75"/>
      <c r="I5" s="75"/>
      <c r="J5" s="76"/>
    </row>
    <row r="6" spans="1:19" ht="15.6" x14ac:dyDescent="0.35">
      <c r="A6" s="77" t="s">
        <v>10</v>
      </c>
      <c r="B6" s="77" t="s">
        <v>11</v>
      </c>
      <c r="C6" s="80" t="s">
        <v>12</v>
      </c>
      <c r="D6" s="80"/>
      <c r="E6" s="80"/>
      <c r="F6" s="81" t="s">
        <v>13</v>
      </c>
      <c r="G6" s="80" t="s">
        <v>14</v>
      </c>
      <c r="H6" s="80"/>
      <c r="I6" s="80"/>
      <c r="J6" s="80"/>
      <c r="N6" s="7" t="s">
        <v>15</v>
      </c>
      <c r="O6" s="7" t="s">
        <v>16</v>
      </c>
      <c r="P6" s="7" t="s">
        <v>17</v>
      </c>
      <c r="Q6" s="7" t="s">
        <v>18</v>
      </c>
    </row>
    <row r="7" spans="1:19" x14ac:dyDescent="0.25">
      <c r="A7" s="78"/>
      <c r="B7" s="78"/>
      <c r="C7" s="82" t="s">
        <v>19</v>
      </c>
      <c r="D7" s="82" t="s">
        <v>20</v>
      </c>
      <c r="E7" s="82" t="s">
        <v>21</v>
      </c>
      <c r="F7" s="81"/>
      <c r="G7" s="8" t="s">
        <v>22</v>
      </c>
      <c r="H7" s="8" t="s">
        <v>23</v>
      </c>
      <c r="I7" s="8" t="s">
        <v>24</v>
      </c>
      <c r="J7" s="8" t="s">
        <v>25</v>
      </c>
      <c r="M7" s="9" t="s">
        <v>26</v>
      </c>
      <c r="N7" s="7">
        <f>G8/2</f>
        <v>2.9350000000000001</v>
      </c>
      <c r="O7" s="7">
        <f>H8/2</f>
        <v>3.6194999999999999</v>
      </c>
      <c r="P7" s="7">
        <f>I8/2</f>
        <v>3.81</v>
      </c>
      <c r="Q7" s="7">
        <f>J8/2</f>
        <v>2.794</v>
      </c>
    </row>
    <row r="8" spans="1:19" x14ac:dyDescent="0.25">
      <c r="A8" s="78"/>
      <c r="B8" s="78"/>
      <c r="C8" s="82"/>
      <c r="D8" s="82"/>
      <c r="E8" s="82"/>
      <c r="F8" s="8" t="s">
        <v>27</v>
      </c>
      <c r="G8" s="10">
        <v>5.87</v>
      </c>
      <c r="H8" s="10">
        <v>7.2389999999999999</v>
      </c>
      <c r="I8" s="10">
        <v>7.62</v>
      </c>
      <c r="J8" s="10">
        <v>5.5880000000000001</v>
      </c>
      <c r="M8" s="7" t="s">
        <v>28</v>
      </c>
      <c r="N8" s="11">
        <f>(N7*N7)*3.1415926535898</f>
        <v>27.062385976369601</v>
      </c>
      <c r="O8" s="11">
        <f>(O7*O7)*3.1415926535898</f>
        <v>41.157314989694342</v>
      </c>
      <c r="P8" s="11">
        <f>(P7*P7)*3.1415926535898</f>
        <v>45.6036731187749</v>
      </c>
      <c r="Q8" s="11">
        <f>(Q7*Q7)*3.1415926535898</f>
        <v>24.524641988318947</v>
      </c>
    </row>
    <row r="9" spans="1:19" x14ac:dyDescent="0.25">
      <c r="A9" s="79"/>
      <c r="B9" s="79"/>
      <c r="C9" s="82"/>
      <c r="D9" s="82"/>
      <c r="E9" s="82"/>
      <c r="F9" s="12" t="s">
        <v>29</v>
      </c>
      <c r="G9" s="83">
        <v>0.5</v>
      </c>
      <c r="H9" s="84"/>
      <c r="I9" s="84"/>
      <c r="J9" s="84"/>
      <c r="M9" s="3" t="s">
        <v>30</v>
      </c>
    </row>
    <row r="10" spans="1:19" ht="13.8" x14ac:dyDescent="0.25">
      <c r="A10" s="85" t="s">
        <v>31</v>
      </c>
      <c r="B10" s="86"/>
      <c r="C10" s="86"/>
      <c r="D10" s="86"/>
      <c r="E10" s="86"/>
      <c r="F10" s="86"/>
      <c r="G10" s="86"/>
      <c r="H10" s="86"/>
      <c r="I10" s="86"/>
      <c r="J10" s="87"/>
    </row>
    <row r="11" spans="1:19" x14ac:dyDescent="0.25">
      <c r="A11" s="13" t="s">
        <v>32</v>
      </c>
      <c r="B11" s="14" t="s">
        <v>33</v>
      </c>
      <c r="C11" s="15">
        <v>26.65</v>
      </c>
      <c r="D11" s="15">
        <v>86.24</v>
      </c>
      <c r="E11" s="15">
        <v>2298.2959999999998</v>
      </c>
      <c r="F11" s="16" t="s">
        <v>34</v>
      </c>
      <c r="G11" s="16">
        <f>N11</f>
        <v>42</v>
      </c>
      <c r="H11" s="16">
        <f>O11</f>
        <v>27</v>
      </c>
      <c r="I11" s="16">
        <f>P11</f>
        <v>25</v>
      </c>
      <c r="J11" s="16">
        <f>Q11</f>
        <v>46</v>
      </c>
      <c r="K11" s="17"/>
      <c r="L11" s="17"/>
      <c r="M11" s="18">
        <f t="shared" ref="M11:M32" si="0">E11*$G$9</f>
        <v>1149.1479999999999</v>
      </c>
      <c r="N11" s="18">
        <f t="shared" ref="N11:N32" si="1">ROUNDDOWN(M11/$N$8,0)</f>
        <v>42</v>
      </c>
      <c r="O11" s="18">
        <f t="shared" ref="O11:O32" si="2">ROUNDDOWN(M11/$O$8,0)</f>
        <v>27</v>
      </c>
      <c r="P11" s="18">
        <f t="shared" ref="P11:P32" si="3">ROUNDDOWN(M11/$P$8,0)</f>
        <v>25</v>
      </c>
      <c r="Q11" s="18">
        <f t="shared" ref="Q11:Q32" si="4">ROUNDDOWN(M11/$Q$8,0)</f>
        <v>46</v>
      </c>
      <c r="R11" s="17"/>
      <c r="S11" s="17"/>
    </row>
    <row r="12" spans="1:19" x14ac:dyDescent="0.25">
      <c r="A12" s="19" t="s">
        <v>35</v>
      </c>
      <c r="B12" s="20" t="s">
        <v>36</v>
      </c>
      <c r="C12" s="21">
        <v>26.65</v>
      </c>
      <c r="D12" s="21">
        <v>86.24</v>
      </c>
      <c r="E12" s="21">
        <v>2298.2959999999998</v>
      </c>
      <c r="F12" s="22" t="s">
        <v>34</v>
      </c>
      <c r="G12" s="22">
        <f t="shared" ref="G12:J31" si="5">N12</f>
        <v>42</v>
      </c>
      <c r="H12" s="22">
        <f t="shared" si="5"/>
        <v>27</v>
      </c>
      <c r="I12" s="22">
        <f t="shared" si="5"/>
        <v>25</v>
      </c>
      <c r="J12" s="22">
        <f t="shared" si="5"/>
        <v>46</v>
      </c>
      <c r="K12" s="17"/>
      <c r="L12" s="17"/>
      <c r="M12" s="18">
        <f t="shared" si="0"/>
        <v>1149.1479999999999</v>
      </c>
      <c r="N12" s="18">
        <f t="shared" si="1"/>
        <v>42</v>
      </c>
      <c r="O12" s="18">
        <f t="shared" si="2"/>
        <v>27</v>
      </c>
      <c r="P12" s="18">
        <f t="shared" si="3"/>
        <v>25</v>
      </c>
      <c r="Q12" s="18">
        <f t="shared" si="4"/>
        <v>46</v>
      </c>
      <c r="R12" s="17"/>
      <c r="S12" s="17"/>
    </row>
    <row r="13" spans="1:19" x14ac:dyDescent="0.25">
      <c r="A13" s="13" t="s">
        <v>37</v>
      </c>
      <c r="B13" s="14" t="s">
        <v>38</v>
      </c>
      <c r="C13" s="15">
        <v>71.099999999999994</v>
      </c>
      <c r="D13" s="15">
        <v>86.24</v>
      </c>
      <c r="E13" s="15">
        <v>6131.6639999999989</v>
      </c>
      <c r="F13" s="16" t="s">
        <v>34</v>
      </c>
      <c r="G13" s="16">
        <f t="shared" si="5"/>
        <v>113</v>
      </c>
      <c r="H13" s="16">
        <f t="shared" si="5"/>
        <v>74</v>
      </c>
      <c r="I13" s="16">
        <f t="shared" si="5"/>
        <v>67</v>
      </c>
      <c r="J13" s="16">
        <f t="shared" si="5"/>
        <v>125</v>
      </c>
      <c r="K13" s="17"/>
      <c r="L13" s="17"/>
      <c r="M13" s="18">
        <f t="shared" si="0"/>
        <v>3065.8319999999994</v>
      </c>
      <c r="N13" s="18">
        <f t="shared" si="1"/>
        <v>113</v>
      </c>
      <c r="O13" s="18">
        <f t="shared" si="2"/>
        <v>74</v>
      </c>
      <c r="P13" s="18">
        <f t="shared" si="3"/>
        <v>67</v>
      </c>
      <c r="Q13" s="18">
        <f t="shared" si="4"/>
        <v>125</v>
      </c>
      <c r="R13" s="17"/>
      <c r="S13" s="17"/>
    </row>
    <row r="14" spans="1:19" x14ac:dyDescent="0.25">
      <c r="A14" s="19" t="s">
        <v>39</v>
      </c>
      <c r="B14" s="20" t="s">
        <v>40</v>
      </c>
      <c r="C14" s="21">
        <v>71.099999999999994</v>
      </c>
      <c r="D14" s="21">
        <v>86.24</v>
      </c>
      <c r="E14" s="21">
        <v>6131.6639999999989</v>
      </c>
      <c r="F14" s="22" t="s">
        <v>34</v>
      </c>
      <c r="G14" s="22">
        <f t="shared" si="5"/>
        <v>113</v>
      </c>
      <c r="H14" s="22">
        <f t="shared" si="5"/>
        <v>74</v>
      </c>
      <c r="I14" s="22">
        <f t="shared" si="5"/>
        <v>67</v>
      </c>
      <c r="J14" s="22">
        <f t="shared" si="5"/>
        <v>125</v>
      </c>
      <c r="K14" s="17"/>
      <c r="L14" s="17"/>
      <c r="M14" s="18">
        <f t="shared" si="0"/>
        <v>3065.8319999999994</v>
      </c>
      <c r="N14" s="18">
        <f t="shared" si="1"/>
        <v>113</v>
      </c>
      <c r="O14" s="18">
        <f t="shared" si="2"/>
        <v>74</v>
      </c>
      <c r="P14" s="18">
        <f t="shared" si="3"/>
        <v>67</v>
      </c>
      <c r="Q14" s="18">
        <f t="shared" si="4"/>
        <v>125</v>
      </c>
      <c r="R14" s="17"/>
      <c r="S14" s="17"/>
    </row>
    <row r="15" spans="1:19" x14ac:dyDescent="0.25">
      <c r="A15" s="13" t="s">
        <v>41</v>
      </c>
      <c r="B15" s="14" t="s">
        <v>42</v>
      </c>
      <c r="C15" s="15">
        <v>115.55</v>
      </c>
      <c r="D15" s="15">
        <v>86.24</v>
      </c>
      <c r="E15" s="15">
        <v>9965.0319999999992</v>
      </c>
      <c r="F15" s="16" t="s">
        <v>34</v>
      </c>
      <c r="G15" s="16">
        <f t="shared" si="5"/>
        <v>184</v>
      </c>
      <c r="H15" s="16">
        <f t="shared" si="5"/>
        <v>121</v>
      </c>
      <c r="I15" s="16">
        <f t="shared" si="5"/>
        <v>109</v>
      </c>
      <c r="J15" s="16">
        <f t="shared" si="5"/>
        <v>203</v>
      </c>
      <c r="K15" s="17"/>
      <c r="L15" s="17"/>
      <c r="M15" s="18">
        <f t="shared" si="0"/>
        <v>4982.5159999999996</v>
      </c>
      <c r="N15" s="18">
        <f t="shared" si="1"/>
        <v>184</v>
      </c>
      <c r="O15" s="18">
        <f t="shared" si="2"/>
        <v>121</v>
      </c>
      <c r="P15" s="18">
        <f t="shared" si="3"/>
        <v>109</v>
      </c>
      <c r="Q15" s="18">
        <f t="shared" si="4"/>
        <v>203</v>
      </c>
      <c r="R15" s="17"/>
      <c r="S15" s="17"/>
    </row>
    <row r="16" spans="1:19" x14ac:dyDescent="0.25">
      <c r="A16" s="19" t="s">
        <v>43</v>
      </c>
      <c r="B16" s="20" t="s">
        <v>44</v>
      </c>
      <c r="C16" s="21">
        <v>115.55</v>
      </c>
      <c r="D16" s="21">
        <v>86.24</v>
      </c>
      <c r="E16" s="21">
        <v>9965.0319999999992</v>
      </c>
      <c r="F16" s="22" t="s">
        <v>34</v>
      </c>
      <c r="G16" s="22">
        <f t="shared" si="5"/>
        <v>184</v>
      </c>
      <c r="H16" s="22">
        <f t="shared" si="5"/>
        <v>121</v>
      </c>
      <c r="I16" s="22">
        <f t="shared" si="5"/>
        <v>109</v>
      </c>
      <c r="J16" s="22">
        <f t="shared" si="5"/>
        <v>203</v>
      </c>
      <c r="K16" s="17"/>
      <c r="L16" s="17"/>
      <c r="M16" s="18">
        <f t="shared" si="0"/>
        <v>4982.5159999999996</v>
      </c>
      <c r="N16" s="18">
        <f t="shared" si="1"/>
        <v>184</v>
      </c>
      <c r="O16" s="18">
        <f t="shared" si="2"/>
        <v>121</v>
      </c>
      <c r="P16" s="18">
        <f t="shared" si="3"/>
        <v>109</v>
      </c>
      <c r="Q16" s="18">
        <f t="shared" si="4"/>
        <v>203</v>
      </c>
      <c r="R16" s="17"/>
      <c r="S16" s="17"/>
    </row>
    <row r="17" spans="1:19" x14ac:dyDescent="0.25">
      <c r="A17" s="23" t="s">
        <v>45</v>
      </c>
      <c r="B17" s="14" t="s">
        <v>46</v>
      </c>
      <c r="C17" s="15">
        <v>83</v>
      </c>
      <c r="D17" s="15">
        <v>100.04</v>
      </c>
      <c r="E17" s="15">
        <v>8303.32</v>
      </c>
      <c r="F17" s="16" t="s">
        <v>34</v>
      </c>
      <c r="G17" s="16">
        <f t="shared" si="5"/>
        <v>153</v>
      </c>
      <c r="H17" s="16">
        <f t="shared" si="5"/>
        <v>100</v>
      </c>
      <c r="I17" s="16">
        <f t="shared" si="5"/>
        <v>91</v>
      </c>
      <c r="J17" s="16">
        <f t="shared" si="5"/>
        <v>169</v>
      </c>
      <c r="K17" s="17"/>
      <c r="L17" s="17"/>
      <c r="M17" s="18">
        <f t="shared" si="0"/>
        <v>4151.66</v>
      </c>
      <c r="N17" s="18">
        <f t="shared" si="1"/>
        <v>153</v>
      </c>
      <c r="O17" s="18">
        <f t="shared" si="2"/>
        <v>100</v>
      </c>
      <c r="P17" s="18">
        <f t="shared" si="3"/>
        <v>91</v>
      </c>
      <c r="Q17" s="18">
        <f t="shared" si="4"/>
        <v>169</v>
      </c>
      <c r="R17" s="17"/>
      <c r="S17" s="17"/>
    </row>
    <row r="18" spans="1:19" x14ac:dyDescent="0.25">
      <c r="A18" s="24" t="s">
        <v>47</v>
      </c>
      <c r="B18" s="20" t="s">
        <v>48</v>
      </c>
      <c r="C18" s="21">
        <v>83</v>
      </c>
      <c r="D18" s="21">
        <v>100.04</v>
      </c>
      <c r="E18" s="21">
        <v>8303.32</v>
      </c>
      <c r="F18" s="22" t="s">
        <v>34</v>
      </c>
      <c r="G18" s="22">
        <f t="shared" si="5"/>
        <v>153</v>
      </c>
      <c r="H18" s="22">
        <f t="shared" si="5"/>
        <v>100</v>
      </c>
      <c r="I18" s="22">
        <f t="shared" si="5"/>
        <v>91</v>
      </c>
      <c r="J18" s="22">
        <f t="shared" si="5"/>
        <v>169</v>
      </c>
      <c r="K18" s="17"/>
      <c r="L18" s="17"/>
      <c r="M18" s="18">
        <f t="shared" si="0"/>
        <v>4151.66</v>
      </c>
      <c r="N18" s="18">
        <f t="shared" si="1"/>
        <v>153</v>
      </c>
      <c r="O18" s="18">
        <f t="shared" si="2"/>
        <v>100</v>
      </c>
      <c r="P18" s="18">
        <f t="shared" si="3"/>
        <v>91</v>
      </c>
      <c r="Q18" s="18">
        <f t="shared" si="4"/>
        <v>169</v>
      </c>
      <c r="R18" s="17"/>
      <c r="S18" s="17"/>
    </row>
    <row r="19" spans="1:19" x14ac:dyDescent="0.25">
      <c r="A19" s="23" t="s">
        <v>49</v>
      </c>
      <c r="B19" s="14" t="s">
        <v>50</v>
      </c>
      <c r="C19" s="15">
        <v>83</v>
      </c>
      <c r="D19" s="15">
        <v>100.04</v>
      </c>
      <c r="E19" s="15">
        <v>8303.32</v>
      </c>
      <c r="F19" s="16" t="s">
        <v>34</v>
      </c>
      <c r="G19" s="16">
        <f t="shared" si="5"/>
        <v>153</v>
      </c>
      <c r="H19" s="16">
        <f t="shared" si="5"/>
        <v>100</v>
      </c>
      <c r="I19" s="16">
        <f t="shared" si="5"/>
        <v>91</v>
      </c>
      <c r="J19" s="16">
        <f t="shared" si="5"/>
        <v>169</v>
      </c>
      <c r="K19" s="17"/>
      <c r="L19" s="17"/>
      <c r="M19" s="18">
        <f t="shared" si="0"/>
        <v>4151.66</v>
      </c>
      <c r="N19" s="18">
        <f t="shared" si="1"/>
        <v>153</v>
      </c>
      <c r="O19" s="18">
        <f t="shared" si="2"/>
        <v>100</v>
      </c>
      <c r="P19" s="18">
        <f t="shared" si="3"/>
        <v>91</v>
      </c>
      <c r="Q19" s="18">
        <f t="shared" si="4"/>
        <v>169</v>
      </c>
      <c r="R19" s="17"/>
      <c r="S19" s="17"/>
    </row>
    <row r="20" spans="1:19" x14ac:dyDescent="0.25">
      <c r="A20" s="24" t="s">
        <v>51</v>
      </c>
      <c r="B20" s="20" t="s">
        <v>52</v>
      </c>
      <c r="C20" s="21">
        <v>58</v>
      </c>
      <c r="D20" s="21">
        <v>97</v>
      </c>
      <c r="E20" s="21">
        <v>5626</v>
      </c>
      <c r="F20" s="22" t="s">
        <v>34</v>
      </c>
      <c r="G20" s="22">
        <f t="shared" si="5"/>
        <v>103</v>
      </c>
      <c r="H20" s="22">
        <f t="shared" si="5"/>
        <v>68</v>
      </c>
      <c r="I20" s="22">
        <f t="shared" si="5"/>
        <v>61</v>
      </c>
      <c r="J20" s="22">
        <f t="shared" si="5"/>
        <v>114</v>
      </c>
      <c r="K20" s="17"/>
      <c r="L20" s="17"/>
      <c r="M20" s="18">
        <f t="shared" si="0"/>
        <v>2813</v>
      </c>
      <c r="N20" s="18">
        <f t="shared" si="1"/>
        <v>103</v>
      </c>
      <c r="O20" s="18">
        <f t="shared" si="2"/>
        <v>68</v>
      </c>
      <c r="P20" s="18">
        <f t="shared" si="3"/>
        <v>61</v>
      </c>
      <c r="Q20" s="18">
        <f t="shared" si="4"/>
        <v>114</v>
      </c>
      <c r="R20" s="17"/>
      <c r="S20" s="17"/>
    </row>
    <row r="21" spans="1:19" x14ac:dyDescent="0.25">
      <c r="A21" s="23" t="s">
        <v>53</v>
      </c>
      <c r="B21" s="14" t="s">
        <v>52</v>
      </c>
      <c r="C21" s="15">
        <v>58</v>
      </c>
      <c r="D21" s="15">
        <v>97</v>
      </c>
      <c r="E21" s="15">
        <v>5626</v>
      </c>
      <c r="F21" s="16" t="s">
        <v>34</v>
      </c>
      <c r="G21" s="16">
        <f t="shared" si="5"/>
        <v>103</v>
      </c>
      <c r="H21" s="16">
        <f t="shared" si="5"/>
        <v>68</v>
      </c>
      <c r="I21" s="16">
        <f t="shared" si="5"/>
        <v>61</v>
      </c>
      <c r="J21" s="16">
        <f t="shared" si="5"/>
        <v>114</v>
      </c>
      <c r="K21" s="17"/>
      <c r="L21" s="17"/>
      <c r="M21" s="18">
        <f t="shared" si="0"/>
        <v>2813</v>
      </c>
      <c r="N21" s="18">
        <f t="shared" si="1"/>
        <v>103</v>
      </c>
      <c r="O21" s="18">
        <f t="shared" si="2"/>
        <v>68</v>
      </c>
      <c r="P21" s="18">
        <f t="shared" si="3"/>
        <v>61</v>
      </c>
      <c r="Q21" s="18">
        <f t="shared" si="4"/>
        <v>114</v>
      </c>
      <c r="R21" s="17"/>
      <c r="S21" s="17"/>
    </row>
    <row r="22" spans="1:19" x14ac:dyDescent="0.25">
      <c r="A22" s="24" t="s">
        <v>54</v>
      </c>
      <c r="B22" s="20" t="s">
        <v>55</v>
      </c>
      <c r="C22" s="21">
        <v>183</v>
      </c>
      <c r="D22" s="21">
        <v>125.04</v>
      </c>
      <c r="E22" s="21">
        <v>22882.32</v>
      </c>
      <c r="F22" s="22" t="s">
        <v>34</v>
      </c>
      <c r="G22" s="22">
        <f t="shared" si="5"/>
        <v>422</v>
      </c>
      <c r="H22" s="22">
        <f t="shared" si="5"/>
        <v>277</v>
      </c>
      <c r="I22" s="22">
        <f t="shared" si="5"/>
        <v>250</v>
      </c>
      <c r="J22" s="22">
        <f t="shared" si="5"/>
        <v>466</v>
      </c>
      <c r="K22" s="17"/>
      <c r="L22" s="17"/>
      <c r="M22" s="18">
        <f t="shared" si="0"/>
        <v>11441.16</v>
      </c>
      <c r="N22" s="18">
        <f t="shared" si="1"/>
        <v>422</v>
      </c>
      <c r="O22" s="18">
        <f t="shared" si="2"/>
        <v>277</v>
      </c>
      <c r="P22" s="18">
        <f t="shared" si="3"/>
        <v>250</v>
      </c>
      <c r="Q22" s="18">
        <f t="shared" si="4"/>
        <v>466</v>
      </c>
      <c r="R22" s="17"/>
      <c r="S22" s="17"/>
    </row>
    <row r="23" spans="1:19" x14ac:dyDescent="0.25">
      <c r="A23" s="23" t="s">
        <v>56</v>
      </c>
      <c r="B23" s="14" t="s">
        <v>57</v>
      </c>
      <c r="C23" s="15">
        <v>183</v>
      </c>
      <c r="D23" s="15">
        <v>125.04</v>
      </c>
      <c r="E23" s="15">
        <v>22882.32</v>
      </c>
      <c r="F23" s="16" t="s">
        <v>34</v>
      </c>
      <c r="G23" s="16">
        <f t="shared" si="5"/>
        <v>422</v>
      </c>
      <c r="H23" s="16">
        <f t="shared" si="5"/>
        <v>277</v>
      </c>
      <c r="I23" s="16">
        <f t="shared" si="5"/>
        <v>250</v>
      </c>
      <c r="J23" s="16">
        <f t="shared" si="5"/>
        <v>466</v>
      </c>
      <c r="K23" s="17"/>
      <c r="L23" s="17"/>
      <c r="M23" s="18">
        <f t="shared" si="0"/>
        <v>11441.16</v>
      </c>
      <c r="N23" s="18">
        <f t="shared" si="1"/>
        <v>422</v>
      </c>
      <c r="O23" s="18">
        <f t="shared" si="2"/>
        <v>277</v>
      </c>
      <c r="P23" s="18">
        <f t="shared" si="3"/>
        <v>250</v>
      </c>
      <c r="Q23" s="18">
        <f t="shared" si="4"/>
        <v>466</v>
      </c>
      <c r="R23" s="17"/>
      <c r="S23" s="17"/>
    </row>
    <row r="24" spans="1:19" x14ac:dyDescent="0.25">
      <c r="A24" s="24" t="s">
        <v>58</v>
      </c>
      <c r="B24" s="20" t="s">
        <v>59</v>
      </c>
      <c r="C24" s="21">
        <v>183</v>
      </c>
      <c r="D24" s="21">
        <v>125.04</v>
      </c>
      <c r="E24" s="21">
        <v>22882.32</v>
      </c>
      <c r="F24" s="22" t="s">
        <v>34</v>
      </c>
      <c r="G24" s="22">
        <f t="shared" si="5"/>
        <v>422</v>
      </c>
      <c r="H24" s="22">
        <f t="shared" si="5"/>
        <v>277</v>
      </c>
      <c r="I24" s="22">
        <f t="shared" si="5"/>
        <v>250</v>
      </c>
      <c r="J24" s="22">
        <f t="shared" si="5"/>
        <v>466</v>
      </c>
      <c r="K24" s="17"/>
      <c r="L24" s="17"/>
      <c r="M24" s="18">
        <f t="shared" si="0"/>
        <v>11441.16</v>
      </c>
      <c r="N24" s="18">
        <f t="shared" si="1"/>
        <v>422</v>
      </c>
      <c r="O24" s="18">
        <f t="shared" si="2"/>
        <v>277</v>
      </c>
      <c r="P24" s="18">
        <f t="shared" si="3"/>
        <v>250</v>
      </c>
      <c r="Q24" s="18">
        <f t="shared" si="4"/>
        <v>466</v>
      </c>
      <c r="R24" s="17"/>
      <c r="S24" s="17"/>
    </row>
    <row r="25" spans="1:19" x14ac:dyDescent="0.25">
      <c r="A25" s="23" t="s">
        <v>60</v>
      </c>
      <c r="B25" s="14" t="s">
        <v>61</v>
      </c>
      <c r="C25" s="15">
        <v>183</v>
      </c>
      <c r="D25" s="15">
        <v>225.04</v>
      </c>
      <c r="E25" s="15">
        <v>41182.32</v>
      </c>
      <c r="F25" s="16" t="s">
        <v>34</v>
      </c>
      <c r="G25" s="16">
        <f t="shared" si="5"/>
        <v>760</v>
      </c>
      <c r="H25" s="16">
        <f t="shared" si="5"/>
        <v>500</v>
      </c>
      <c r="I25" s="16">
        <f t="shared" si="5"/>
        <v>451</v>
      </c>
      <c r="J25" s="16">
        <f t="shared" si="5"/>
        <v>839</v>
      </c>
      <c r="K25" s="17"/>
      <c r="L25" s="17"/>
      <c r="M25" s="18">
        <f t="shared" si="0"/>
        <v>20591.16</v>
      </c>
      <c r="N25" s="18">
        <f t="shared" si="1"/>
        <v>760</v>
      </c>
      <c r="O25" s="18">
        <f t="shared" si="2"/>
        <v>500</v>
      </c>
      <c r="P25" s="18">
        <f t="shared" si="3"/>
        <v>451</v>
      </c>
      <c r="Q25" s="18">
        <f t="shared" si="4"/>
        <v>839</v>
      </c>
      <c r="R25" s="17"/>
      <c r="S25" s="17"/>
    </row>
    <row r="26" spans="1:19" x14ac:dyDescent="0.25">
      <c r="A26" s="24" t="s">
        <v>62</v>
      </c>
      <c r="B26" s="20" t="s">
        <v>63</v>
      </c>
      <c r="C26" s="21">
        <v>183</v>
      </c>
      <c r="D26" s="21">
        <v>225.04</v>
      </c>
      <c r="E26" s="21">
        <v>41182.32</v>
      </c>
      <c r="F26" s="22" t="s">
        <v>34</v>
      </c>
      <c r="G26" s="22">
        <f t="shared" si="5"/>
        <v>760</v>
      </c>
      <c r="H26" s="22">
        <f t="shared" si="5"/>
        <v>500</v>
      </c>
      <c r="I26" s="22">
        <f t="shared" si="5"/>
        <v>451</v>
      </c>
      <c r="J26" s="22">
        <f t="shared" si="5"/>
        <v>839</v>
      </c>
      <c r="K26" s="17"/>
      <c r="L26" s="17"/>
      <c r="M26" s="18">
        <f t="shared" si="0"/>
        <v>20591.16</v>
      </c>
      <c r="N26" s="18">
        <f t="shared" si="1"/>
        <v>760</v>
      </c>
      <c r="O26" s="18">
        <f t="shared" si="2"/>
        <v>500</v>
      </c>
      <c r="P26" s="18">
        <f t="shared" si="3"/>
        <v>451</v>
      </c>
      <c r="Q26" s="18">
        <f t="shared" si="4"/>
        <v>839</v>
      </c>
      <c r="R26" s="17"/>
      <c r="S26" s="17"/>
    </row>
    <row r="27" spans="1:19" x14ac:dyDescent="0.25">
      <c r="A27" s="23" t="s">
        <v>64</v>
      </c>
      <c r="B27" s="14" t="s">
        <v>65</v>
      </c>
      <c r="C27" s="15">
        <v>183</v>
      </c>
      <c r="D27" s="15">
        <v>225.04</v>
      </c>
      <c r="E27" s="15">
        <v>41182.32</v>
      </c>
      <c r="F27" s="16" t="s">
        <v>34</v>
      </c>
      <c r="G27" s="16">
        <f t="shared" si="5"/>
        <v>760</v>
      </c>
      <c r="H27" s="16">
        <f t="shared" si="5"/>
        <v>500</v>
      </c>
      <c r="I27" s="16">
        <f t="shared" si="5"/>
        <v>451</v>
      </c>
      <c r="J27" s="16">
        <f t="shared" si="5"/>
        <v>839</v>
      </c>
      <c r="K27" s="17"/>
      <c r="L27" s="17"/>
      <c r="M27" s="18">
        <f t="shared" si="0"/>
        <v>20591.16</v>
      </c>
      <c r="N27" s="18">
        <f t="shared" si="1"/>
        <v>760</v>
      </c>
      <c r="O27" s="18">
        <f t="shared" si="2"/>
        <v>500</v>
      </c>
      <c r="P27" s="18">
        <f t="shared" si="3"/>
        <v>451</v>
      </c>
      <c r="Q27" s="18">
        <f t="shared" si="4"/>
        <v>839</v>
      </c>
      <c r="R27" s="17"/>
      <c r="S27" s="17"/>
    </row>
    <row r="28" spans="1:19" x14ac:dyDescent="0.25">
      <c r="A28" s="24" t="s">
        <v>66</v>
      </c>
      <c r="B28" s="20" t="s">
        <v>67</v>
      </c>
      <c r="C28" s="21">
        <v>283</v>
      </c>
      <c r="D28" s="21">
        <v>225.04</v>
      </c>
      <c r="E28" s="21">
        <v>63686.32</v>
      </c>
      <c r="F28" s="22" t="s">
        <v>34</v>
      </c>
      <c r="G28" s="22">
        <f t="shared" si="5"/>
        <v>1176</v>
      </c>
      <c r="H28" s="22">
        <f t="shared" si="5"/>
        <v>773</v>
      </c>
      <c r="I28" s="22">
        <f t="shared" si="5"/>
        <v>698</v>
      </c>
      <c r="J28" s="22">
        <f t="shared" si="5"/>
        <v>1298</v>
      </c>
      <c r="K28" s="17"/>
      <c r="L28" s="17"/>
      <c r="M28" s="18">
        <f t="shared" si="0"/>
        <v>31843.16</v>
      </c>
      <c r="N28" s="18">
        <f t="shared" si="1"/>
        <v>1176</v>
      </c>
      <c r="O28" s="18">
        <f t="shared" si="2"/>
        <v>773</v>
      </c>
      <c r="P28" s="18">
        <f t="shared" si="3"/>
        <v>698</v>
      </c>
      <c r="Q28" s="18">
        <f t="shared" si="4"/>
        <v>1298</v>
      </c>
      <c r="R28" s="17"/>
      <c r="S28" s="17"/>
    </row>
    <row r="29" spans="1:19" x14ac:dyDescent="0.25">
      <c r="A29" s="23" t="s">
        <v>68</v>
      </c>
      <c r="B29" s="14" t="s">
        <v>69</v>
      </c>
      <c r="C29" s="15">
        <v>283</v>
      </c>
      <c r="D29" s="15">
        <v>225.04</v>
      </c>
      <c r="E29" s="15">
        <v>63686.32</v>
      </c>
      <c r="F29" s="16" t="s">
        <v>34</v>
      </c>
      <c r="G29" s="16">
        <f t="shared" si="5"/>
        <v>1176</v>
      </c>
      <c r="H29" s="16">
        <f t="shared" si="5"/>
        <v>773</v>
      </c>
      <c r="I29" s="16">
        <f t="shared" si="5"/>
        <v>698</v>
      </c>
      <c r="J29" s="16">
        <f t="shared" si="5"/>
        <v>1298</v>
      </c>
      <c r="K29" s="17"/>
      <c r="L29" s="17"/>
      <c r="M29" s="18">
        <f t="shared" si="0"/>
        <v>31843.16</v>
      </c>
      <c r="N29" s="18">
        <f t="shared" si="1"/>
        <v>1176</v>
      </c>
      <c r="O29" s="18">
        <f t="shared" si="2"/>
        <v>773</v>
      </c>
      <c r="P29" s="18">
        <f t="shared" si="3"/>
        <v>698</v>
      </c>
      <c r="Q29" s="18">
        <f t="shared" si="4"/>
        <v>1298</v>
      </c>
      <c r="R29" s="17"/>
      <c r="S29" s="17"/>
    </row>
    <row r="30" spans="1:19" x14ac:dyDescent="0.25">
      <c r="A30" s="24" t="s">
        <v>70</v>
      </c>
      <c r="B30" s="20" t="s">
        <v>71</v>
      </c>
      <c r="C30" s="21">
        <v>283</v>
      </c>
      <c r="D30" s="21">
        <v>225.04</v>
      </c>
      <c r="E30" s="21">
        <v>63686.32</v>
      </c>
      <c r="F30" s="22" t="s">
        <v>34</v>
      </c>
      <c r="G30" s="22">
        <f t="shared" si="5"/>
        <v>1176</v>
      </c>
      <c r="H30" s="22">
        <f t="shared" si="5"/>
        <v>773</v>
      </c>
      <c r="I30" s="22">
        <f t="shared" si="5"/>
        <v>698</v>
      </c>
      <c r="J30" s="22">
        <f t="shared" si="5"/>
        <v>1298</v>
      </c>
      <c r="K30" s="17"/>
      <c r="L30" s="17"/>
      <c r="M30" s="18">
        <f t="shared" si="0"/>
        <v>31843.16</v>
      </c>
      <c r="N30" s="18">
        <f t="shared" si="1"/>
        <v>1176</v>
      </c>
      <c r="O30" s="18">
        <f t="shared" si="2"/>
        <v>773</v>
      </c>
      <c r="P30" s="18">
        <f t="shared" si="3"/>
        <v>698</v>
      </c>
      <c r="Q30" s="18">
        <f t="shared" si="4"/>
        <v>1298</v>
      </c>
      <c r="R30" s="17"/>
      <c r="S30" s="17"/>
    </row>
    <row r="31" spans="1:19" x14ac:dyDescent="0.25">
      <c r="A31" s="25" t="s">
        <v>72</v>
      </c>
      <c r="B31" s="26" t="s">
        <v>73</v>
      </c>
      <c r="C31" s="15">
        <v>175</v>
      </c>
      <c r="D31" s="15">
        <v>97</v>
      </c>
      <c r="E31" s="15">
        <v>16975</v>
      </c>
      <c r="F31" s="16" t="s">
        <v>34</v>
      </c>
      <c r="G31" s="16">
        <f t="shared" si="5"/>
        <v>313</v>
      </c>
      <c r="H31" s="16">
        <f t="shared" si="5"/>
        <v>206</v>
      </c>
      <c r="I31" s="16">
        <f t="shared" si="5"/>
        <v>186</v>
      </c>
      <c r="J31" s="16">
        <f t="shared" si="5"/>
        <v>346</v>
      </c>
      <c r="K31" s="27"/>
      <c r="L31" s="17"/>
      <c r="M31" s="18">
        <f t="shared" si="0"/>
        <v>8487.5</v>
      </c>
      <c r="N31" s="18">
        <f t="shared" si="1"/>
        <v>313</v>
      </c>
      <c r="O31" s="18">
        <f t="shared" si="2"/>
        <v>206</v>
      </c>
      <c r="P31" s="18">
        <f t="shared" si="3"/>
        <v>186</v>
      </c>
      <c r="Q31" s="18">
        <f t="shared" si="4"/>
        <v>346</v>
      </c>
      <c r="R31" s="17"/>
      <c r="S31" s="17"/>
    </row>
    <row r="32" spans="1:19" x14ac:dyDescent="0.25">
      <c r="A32" s="24" t="s">
        <v>74</v>
      </c>
      <c r="B32" s="20" t="s">
        <v>75</v>
      </c>
      <c r="C32" s="21">
        <v>34.450000000000003</v>
      </c>
      <c r="D32" s="21">
        <v>66.52</v>
      </c>
      <c r="E32" s="21">
        <v>2128.6</v>
      </c>
      <c r="F32" s="22" t="s">
        <v>34</v>
      </c>
      <c r="G32" s="22">
        <f>N32</f>
        <v>39</v>
      </c>
      <c r="H32" s="22">
        <f>O32</f>
        <v>25</v>
      </c>
      <c r="I32" s="22">
        <f>P32</f>
        <v>23</v>
      </c>
      <c r="J32" s="22">
        <f>Q32</f>
        <v>43</v>
      </c>
      <c r="K32" s="27"/>
      <c r="L32" s="17"/>
      <c r="M32" s="18">
        <f t="shared" si="0"/>
        <v>1064.3</v>
      </c>
      <c r="N32" s="18">
        <f t="shared" si="1"/>
        <v>39</v>
      </c>
      <c r="O32" s="18">
        <f t="shared" si="2"/>
        <v>25</v>
      </c>
      <c r="P32" s="18">
        <f t="shared" si="3"/>
        <v>23</v>
      </c>
      <c r="Q32" s="18">
        <f t="shared" si="4"/>
        <v>43</v>
      </c>
      <c r="R32" s="17"/>
      <c r="S32" s="17"/>
    </row>
    <row r="33" spans="1:19" x14ac:dyDescent="0.25">
      <c r="A33" s="28"/>
      <c r="B33" s="29"/>
      <c r="C33" s="30"/>
      <c r="D33" s="30"/>
      <c r="E33" s="30"/>
      <c r="F33" s="31"/>
      <c r="G33" s="31"/>
      <c r="H33" s="31"/>
      <c r="I33" s="31"/>
      <c r="J33" s="32"/>
      <c r="K33" s="27"/>
      <c r="L33" s="17"/>
      <c r="M33" s="18"/>
      <c r="N33" s="18"/>
      <c r="O33" s="18"/>
      <c r="P33" s="18"/>
      <c r="Q33" s="18"/>
      <c r="R33" s="17"/>
      <c r="S33" s="17"/>
    </row>
    <row r="34" spans="1:19" ht="13.8" x14ac:dyDescent="0.25">
      <c r="A34" s="85" t="s">
        <v>76</v>
      </c>
      <c r="B34" s="86"/>
      <c r="C34" s="86"/>
      <c r="D34" s="86"/>
      <c r="E34" s="86"/>
      <c r="F34" s="86"/>
      <c r="G34" s="86"/>
      <c r="H34" s="86"/>
      <c r="I34" s="86"/>
      <c r="J34" s="87"/>
    </row>
    <row r="35" spans="1:19" x14ac:dyDescent="0.25">
      <c r="A35" s="13" t="s">
        <v>77</v>
      </c>
      <c r="B35" s="14" t="s">
        <v>78</v>
      </c>
      <c r="C35" s="15">
        <v>26.65</v>
      </c>
      <c r="D35" s="15">
        <f>86.24+70</f>
        <v>156.24</v>
      </c>
      <c r="E35" s="15">
        <v>4163.7960000000003</v>
      </c>
      <c r="F35" s="16" t="s">
        <v>34</v>
      </c>
      <c r="G35" s="16">
        <f>N35</f>
        <v>76</v>
      </c>
      <c r="H35" s="16">
        <f>O35</f>
        <v>50</v>
      </c>
      <c r="I35" s="16">
        <f>P35</f>
        <v>45</v>
      </c>
      <c r="J35" s="16">
        <f>Q35</f>
        <v>84</v>
      </c>
      <c r="K35" s="27"/>
      <c r="L35" s="17"/>
      <c r="M35" s="18">
        <f t="shared" ref="M35:M43" si="6">E35*$G$9</f>
        <v>2081.8980000000001</v>
      </c>
      <c r="N35" s="18">
        <f t="shared" ref="N35:N56" si="7">ROUNDDOWN(M35/$N$8,0)</f>
        <v>76</v>
      </c>
      <c r="O35" s="18">
        <f t="shared" ref="O35:O43" si="8">ROUNDDOWN(M35/$O$8,0)</f>
        <v>50</v>
      </c>
      <c r="P35" s="18">
        <f t="shared" ref="P35:P43" si="9">ROUNDDOWN(M35/$P$8,0)</f>
        <v>45</v>
      </c>
      <c r="Q35" s="18">
        <f t="shared" ref="Q35:Q43" si="10">ROUNDDOWN(M35/$Q$8,0)</f>
        <v>84</v>
      </c>
      <c r="R35" s="17"/>
      <c r="S35" s="17"/>
    </row>
    <row r="36" spans="1:19" x14ac:dyDescent="0.25">
      <c r="A36" s="19" t="s">
        <v>79</v>
      </c>
      <c r="B36" s="20" t="s">
        <v>80</v>
      </c>
      <c r="C36" s="21">
        <v>26.65</v>
      </c>
      <c r="D36" s="21">
        <v>156.24</v>
      </c>
      <c r="E36" s="21">
        <v>4163.7960000000003</v>
      </c>
      <c r="F36" s="22" t="s">
        <v>34</v>
      </c>
      <c r="G36" s="22">
        <f t="shared" ref="G36:J55" si="11">N36</f>
        <v>76</v>
      </c>
      <c r="H36" s="22">
        <f t="shared" si="11"/>
        <v>50</v>
      </c>
      <c r="I36" s="22">
        <f t="shared" si="11"/>
        <v>45</v>
      </c>
      <c r="J36" s="22">
        <f t="shared" si="11"/>
        <v>84</v>
      </c>
      <c r="K36" s="27"/>
      <c r="L36" s="17"/>
      <c r="M36" s="18">
        <f t="shared" si="6"/>
        <v>2081.8980000000001</v>
      </c>
      <c r="N36" s="18">
        <f t="shared" si="7"/>
        <v>76</v>
      </c>
      <c r="O36" s="18">
        <f t="shared" si="8"/>
        <v>50</v>
      </c>
      <c r="P36" s="18">
        <f t="shared" si="9"/>
        <v>45</v>
      </c>
      <c r="Q36" s="18">
        <f t="shared" si="10"/>
        <v>84</v>
      </c>
      <c r="R36" s="17"/>
      <c r="S36" s="17"/>
    </row>
    <row r="37" spans="1:19" x14ac:dyDescent="0.25">
      <c r="A37" s="13" t="s">
        <v>81</v>
      </c>
      <c r="B37" s="14" t="s">
        <v>82</v>
      </c>
      <c r="C37" s="15">
        <v>71.099999999999994</v>
      </c>
      <c r="D37" s="15">
        <f>86.24+70</f>
        <v>156.24</v>
      </c>
      <c r="E37" s="15">
        <v>11108.663999999999</v>
      </c>
      <c r="F37" s="16" t="s">
        <v>34</v>
      </c>
      <c r="G37" s="16">
        <f t="shared" si="11"/>
        <v>205</v>
      </c>
      <c r="H37" s="16">
        <f t="shared" si="11"/>
        <v>134</v>
      </c>
      <c r="I37" s="16">
        <f t="shared" si="11"/>
        <v>121</v>
      </c>
      <c r="J37" s="16">
        <f t="shared" si="11"/>
        <v>226</v>
      </c>
      <c r="K37" s="27"/>
      <c r="L37" s="17"/>
      <c r="M37" s="18">
        <f t="shared" si="6"/>
        <v>5554.3319999999994</v>
      </c>
      <c r="N37" s="18">
        <f t="shared" si="7"/>
        <v>205</v>
      </c>
      <c r="O37" s="18">
        <f t="shared" si="8"/>
        <v>134</v>
      </c>
      <c r="P37" s="18">
        <f t="shared" si="9"/>
        <v>121</v>
      </c>
      <c r="Q37" s="18">
        <f t="shared" si="10"/>
        <v>226</v>
      </c>
      <c r="R37" s="17"/>
      <c r="S37" s="17"/>
    </row>
    <row r="38" spans="1:19" x14ac:dyDescent="0.25">
      <c r="A38" s="19" t="s">
        <v>83</v>
      </c>
      <c r="B38" s="20" t="s">
        <v>84</v>
      </c>
      <c r="C38" s="21">
        <v>71.099999999999994</v>
      </c>
      <c r="D38" s="21">
        <v>156.24</v>
      </c>
      <c r="E38" s="21">
        <v>11108.663999999999</v>
      </c>
      <c r="F38" s="22" t="s">
        <v>34</v>
      </c>
      <c r="G38" s="22">
        <f t="shared" si="11"/>
        <v>205</v>
      </c>
      <c r="H38" s="22">
        <f t="shared" si="11"/>
        <v>134</v>
      </c>
      <c r="I38" s="22">
        <f t="shared" si="11"/>
        <v>121</v>
      </c>
      <c r="J38" s="22">
        <f t="shared" si="11"/>
        <v>226</v>
      </c>
      <c r="K38" s="27"/>
      <c r="L38" s="17"/>
      <c r="M38" s="18">
        <f t="shared" si="6"/>
        <v>5554.3319999999994</v>
      </c>
      <c r="N38" s="18">
        <f t="shared" si="7"/>
        <v>205</v>
      </c>
      <c r="O38" s="18">
        <f t="shared" si="8"/>
        <v>134</v>
      </c>
      <c r="P38" s="18">
        <f t="shared" si="9"/>
        <v>121</v>
      </c>
      <c r="Q38" s="18">
        <f t="shared" si="10"/>
        <v>226</v>
      </c>
      <c r="R38" s="17"/>
      <c r="S38" s="17"/>
    </row>
    <row r="39" spans="1:19" x14ac:dyDescent="0.25">
      <c r="A39" s="13" t="s">
        <v>85</v>
      </c>
      <c r="B39" s="14" t="s">
        <v>86</v>
      </c>
      <c r="C39" s="15">
        <v>115.55</v>
      </c>
      <c r="D39" s="15">
        <f>86.24+70</f>
        <v>156.24</v>
      </c>
      <c r="E39" s="15">
        <v>18053.531999999999</v>
      </c>
      <c r="F39" s="16" t="s">
        <v>34</v>
      </c>
      <c r="G39" s="16">
        <f t="shared" si="11"/>
        <v>333</v>
      </c>
      <c r="H39" s="16">
        <f t="shared" si="11"/>
        <v>219</v>
      </c>
      <c r="I39" s="16">
        <f t="shared" si="11"/>
        <v>197</v>
      </c>
      <c r="J39" s="16">
        <f t="shared" si="11"/>
        <v>368</v>
      </c>
      <c r="K39" s="27"/>
      <c r="L39" s="17"/>
      <c r="M39" s="18">
        <f t="shared" si="6"/>
        <v>9026.7659999999996</v>
      </c>
      <c r="N39" s="18">
        <f t="shared" si="7"/>
        <v>333</v>
      </c>
      <c r="O39" s="18">
        <f t="shared" si="8"/>
        <v>219</v>
      </c>
      <c r="P39" s="18">
        <f t="shared" si="9"/>
        <v>197</v>
      </c>
      <c r="Q39" s="18">
        <f t="shared" si="10"/>
        <v>368</v>
      </c>
      <c r="R39" s="17"/>
      <c r="S39" s="17"/>
    </row>
    <row r="40" spans="1:19" x14ac:dyDescent="0.25">
      <c r="A40" s="19" t="s">
        <v>87</v>
      </c>
      <c r="B40" s="20" t="s">
        <v>88</v>
      </c>
      <c r="C40" s="21">
        <v>115.55</v>
      </c>
      <c r="D40" s="21">
        <v>156.24</v>
      </c>
      <c r="E40" s="21">
        <v>18053.531999999999</v>
      </c>
      <c r="F40" s="22" t="s">
        <v>34</v>
      </c>
      <c r="G40" s="22">
        <f t="shared" si="11"/>
        <v>333</v>
      </c>
      <c r="H40" s="22">
        <f t="shared" si="11"/>
        <v>219</v>
      </c>
      <c r="I40" s="22">
        <f t="shared" si="11"/>
        <v>197</v>
      </c>
      <c r="J40" s="22">
        <f t="shared" si="11"/>
        <v>368</v>
      </c>
      <c r="K40" s="27"/>
      <c r="L40" s="17"/>
      <c r="M40" s="18">
        <f t="shared" si="6"/>
        <v>9026.7659999999996</v>
      </c>
      <c r="N40" s="18">
        <f t="shared" si="7"/>
        <v>333</v>
      </c>
      <c r="O40" s="18">
        <f t="shared" si="8"/>
        <v>219</v>
      </c>
      <c r="P40" s="18">
        <f t="shared" si="9"/>
        <v>197</v>
      </c>
      <c r="Q40" s="18">
        <f t="shared" si="10"/>
        <v>368</v>
      </c>
      <c r="R40" s="17"/>
      <c r="S40" s="17"/>
    </row>
    <row r="41" spans="1:19" x14ac:dyDescent="0.25">
      <c r="A41" s="23" t="s">
        <v>89</v>
      </c>
      <c r="B41" s="14" t="s">
        <v>90</v>
      </c>
      <c r="C41" s="15">
        <v>83</v>
      </c>
      <c r="D41" s="15">
        <f>100.04+70</f>
        <v>170.04000000000002</v>
      </c>
      <c r="E41" s="15">
        <v>14113.320000000002</v>
      </c>
      <c r="F41" s="16" t="s">
        <v>34</v>
      </c>
      <c r="G41" s="16">
        <f t="shared" si="11"/>
        <v>260</v>
      </c>
      <c r="H41" s="16">
        <f t="shared" si="11"/>
        <v>171</v>
      </c>
      <c r="I41" s="16">
        <f t="shared" si="11"/>
        <v>154</v>
      </c>
      <c r="J41" s="16">
        <f t="shared" si="11"/>
        <v>287</v>
      </c>
      <c r="K41" s="27"/>
      <c r="L41" s="17"/>
      <c r="M41" s="18">
        <f t="shared" si="6"/>
        <v>7056.6600000000008</v>
      </c>
      <c r="N41" s="18">
        <f t="shared" si="7"/>
        <v>260</v>
      </c>
      <c r="O41" s="18">
        <f t="shared" si="8"/>
        <v>171</v>
      </c>
      <c r="P41" s="18">
        <f t="shared" si="9"/>
        <v>154</v>
      </c>
      <c r="Q41" s="18">
        <f t="shared" si="10"/>
        <v>287</v>
      </c>
      <c r="R41" s="17"/>
      <c r="S41" s="17"/>
    </row>
    <row r="42" spans="1:19" x14ac:dyDescent="0.25">
      <c r="A42" s="24" t="s">
        <v>91</v>
      </c>
      <c r="B42" s="20" t="s">
        <v>92</v>
      </c>
      <c r="C42" s="21">
        <v>83</v>
      </c>
      <c r="D42" s="21">
        <f>D41</f>
        <v>170.04000000000002</v>
      </c>
      <c r="E42" s="21">
        <v>14113.320000000002</v>
      </c>
      <c r="F42" s="22" t="s">
        <v>34</v>
      </c>
      <c r="G42" s="22">
        <f t="shared" si="11"/>
        <v>260</v>
      </c>
      <c r="H42" s="22">
        <f t="shared" si="11"/>
        <v>171</v>
      </c>
      <c r="I42" s="22">
        <f t="shared" si="11"/>
        <v>154</v>
      </c>
      <c r="J42" s="22">
        <f t="shared" si="11"/>
        <v>287</v>
      </c>
      <c r="K42" s="27"/>
      <c r="L42" s="17"/>
      <c r="M42" s="18">
        <f t="shared" si="6"/>
        <v>7056.6600000000008</v>
      </c>
      <c r="N42" s="18">
        <f t="shared" si="7"/>
        <v>260</v>
      </c>
      <c r="O42" s="18">
        <f t="shared" si="8"/>
        <v>171</v>
      </c>
      <c r="P42" s="18">
        <f t="shared" si="9"/>
        <v>154</v>
      </c>
      <c r="Q42" s="18">
        <f t="shared" si="10"/>
        <v>287</v>
      </c>
      <c r="R42" s="17"/>
      <c r="S42" s="17"/>
    </row>
    <row r="43" spans="1:19" x14ac:dyDescent="0.25">
      <c r="A43" s="23" t="s">
        <v>93</v>
      </c>
      <c r="B43" s="14" t="s">
        <v>94</v>
      </c>
      <c r="C43" s="15">
        <v>83</v>
      </c>
      <c r="D43" s="15">
        <f>D42</f>
        <v>170.04000000000002</v>
      </c>
      <c r="E43" s="15">
        <v>14113.320000000002</v>
      </c>
      <c r="F43" s="16" t="s">
        <v>34</v>
      </c>
      <c r="G43" s="16">
        <f t="shared" si="11"/>
        <v>260</v>
      </c>
      <c r="H43" s="16">
        <f t="shared" si="11"/>
        <v>171</v>
      </c>
      <c r="I43" s="16">
        <f t="shared" si="11"/>
        <v>154</v>
      </c>
      <c r="J43" s="16">
        <f t="shared" si="11"/>
        <v>287</v>
      </c>
      <c r="K43" s="27"/>
      <c r="L43" s="17"/>
      <c r="M43" s="18">
        <f t="shared" si="6"/>
        <v>7056.6600000000008</v>
      </c>
      <c r="N43" s="18">
        <f t="shared" si="7"/>
        <v>260</v>
      </c>
      <c r="O43" s="18">
        <f t="shared" si="8"/>
        <v>171</v>
      </c>
      <c r="P43" s="18">
        <f t="shared" si="9"/>
        <v>154</v>
      </c>
      <c r="Q43" s="18">
        <f t="shared" si="10"/>
        <v>287</v>
      </c>
      <c r="R43" s="17"/>
      <c r="S43" s="17"/>
    </row>
    <row r="44" spans="1:19" x14ac:dyDescent="0.25">
      <c r="A44" s="24" t="s">
        <v>51</v>
      </c>
      <c r="B44" s="20" t="s">
        <v>52</v>
      </c>
      <c r="C44" s="21">
        <v>58</v>
      </c>
      <c r="D44" s="21">
        <v>97</v>
      </c>
      <c r="E44" s="21">
        <v>5626</v>
      </c>
      <c r="F44" s="22" t="s">
        <v>34</v>
      </c>
      <c r="G44" s="22">
        <f t="shared" si="11"/>
        <v>103</v>
      </c>
      <c r="H44" s="22">
        <f t="shared" si="11"/>
        <v>68</v>
      </c>
      <c r="I44" s="22">
        <f t="shared" si="11"/>
        <v>61</v>
      </c>
      <c r="J44" s="22">
        <f t="shared" si="11"/>
        <v>114</v>
      </c>
      <c r="K44" s="27"/>
      <c r="L44" s="17"/>
      <c r="M44" s="18">
        <f>E44*$G$9</f>
        <v>2813</v>
      </c>
      <c r="N44" s="18">
        <f t="shared" si="7"/>
        <v>103</v>
      </c>
      <c r="O44" s="18">
        <f>ROUNDDOWN(M44/$O$8,0)</f>
        <v>68</v>
      </c>
      <c r="P44" s="18">
        <f>ROUNDDOWN(M44/$P$8,0)</f>
        <v>61</v>
      </c>
      <c r="Q44" s="18">
        <f>ROUNDDOWN(M44/$Q$8,0)</f>
        <v>114</v>
      </c>
      <c r="R44" s="17"/>
      <c r="S44" s="17"/>
    </row>
    <row r="45" spans="1:19" x14ac:dyDescent="0.25">
      <c r="A45" s="23" t="s">
        <v>53</v>
      </c>
      <c r="B45" s="14" t="s">
        <v>52</v>
      </c>
      <c r="C45" s="15">
        <v>58</v>
      </c>
      <c r="D45" s="15">
        <v>97</v>
      </c>
      <c r="E45" s="15">
        <v>5626</v>
      </c>
      <c r="F45" s="16" t="s">
        <v>34</v>
      </c>
      <c r="G45" s="16">
        <f t="shared" si="11"/>
        <v>103</v>
      </c>
      <c r="H45" s="16">
        <f t="shared" si="11"/>
        <v>68</v>
      </c>
      <c r="I45" s="16">
        <f t="shared" si="11"/>
        <v>61</v>
      </c>
      <c r="J45" s="16">
        <f t="shared" si="11"/>
        <v>114</v>
      </c>
      <c r="K45" s="27"/>
      <c r="L45" s="17"/>
      <c r="M45" s="18">
        <f t="shared" ref="M45:M56" si="12">E45*$G$9</f>
        <v>2813</v>
      </c>
      <c r="N45" s="18">
        <f t="shared" si="7"/>
        <v>103</v>
      </c>
      <c r="O45" s="18">
        <f t="shared" ref="O45:O56" si="13">ROUNDDOWN(M45/$O$8,0)</f>
        <v>68</v>
      </c>
      <c r="P45" s="18">
        <f t="shared" ref="P45:P56" si="14">ROUNDDOWN(M45/$P$8,0)</f>
        <v>61</v>
      </c>
      <c r="Q45" s="18">
        <f t="shared" ref="Q45:Q56" si="15">ROUNDDOWN(M45/$Q$8,0)</f>
        <v>114</v>
      </c>
      <c r="R45" s="17"/>
      <c r="S45" s="17"/>
    </row>
    <row r="46" spans="1:19" x14ac:dyDescent="0.25">
      <c r="A46" s="24" t="s">
        <v>95</v>
      </c>
      <c r="B46" s="20" t="s">
        <v>96</v>
      </c>
      <c r="C46" s="21">
        <v>183</v>
      </c>
      <c r="D46" s="21">
        <f>125.04+70</f>
        <v>195.04000000000002</v>
      </c>
      <c r="E46" s="21">
        <v>35692.320000000007</v>
      </c>
      <c r="F46" s="22" t="s">
        <v>34</v>
      </c>
      <c r="G46" s="22">
        <f t="shared" si="11"/>
        <v>659</v>
      </c>
      <c r="H46" s="22">
        <f t="shared" si="11"/>
        <v>433</v>
      </c>
      <c r="I46" s="22">
        <f t="shared" si="11"/>
        <v>391</v>
      </c>
      <c r="J46" s="22">
        <f t="shared" si="11"/>
        <v>727</v>
      </c>
      <c r="K46" s="27"/>
      <c r="L46" s="17"/>
      <c r="M46" s="18">
        <f t="shared" si="12"/>
        <v>17846.160000000003</v>
      </c>
      <c r="N46" s="18">
        <f t="shared" si="7"/>
        <v>659</v>
      </c>
      <c r="O46" s="18">
        <f t="shared" si="13"/>
        <v>433</v>
      </c>
      <c r="P46" s="18">
        <f t="shared" si="14"/>
        <v>391</v>
      </c>
      <c r="Q46" s="18">
        <f t="shared" si="15"/>
        <v>727</v>
      </c>
      <c r="R46" s="17"/>
      <c r="S46" s="17"/>
    </row>
    <row r="47" spans="1:19" x14ac:dyDescent="0.25">
      <c r="A47" s="23" t="s">
        <v>97</v>
      </c>
      <c r="B47" s="14" t="s">
        <v>98</v>
      </c>
      <c r="C47" s="15">
        <v>183</v>
      </c>
      <c r="D47" s="15">
        <f>D46</f>
        <v>195.04000000000002</v>
      </c>
      <c r="E47" s="15">
        <v>35692.320000000007</v>
      </c>
      <c r="F47" s="16" t="s">
        <v>34</v>
      </c>
      <c r="G47" s="16">
        <f t="shared" si="11"/>
        <v>659</v>
      </c>
      <c r="H47" s="16">
        <f t="shared" si="11"/>
        <v>433</v>
      </c>
      <c r="I47" s="16">
        <f t="shared" si="11"/>
        <v>391</v>
      </c>
      <c r="J47" s="16">
        <f t="shared" si="11"/>
        <v>727</v>
      </c>
      <c r="K47" s="27"/>
      <c r="L47" s="17"/>
      <c r="M47" s="18">
        <f t="shared" si="12"/>
        <v>17846.160000000003</v>
      </c>
      <c r="N47" s="18">
        <f t="shared" si="7"/>
        <v>659</v>
      </c>
      <c r="O47" s="18">
        <f t="shared" si="13"/>
        <v>433</v>
      </c>
      <c r="P47" s="18">
        <f t="shared" si="14"/>
        <v>391</v>
      </c>
      <c r="Q47" s="18">
        <f t="shared" si="15"/>
        <v>727</v>
      </c>
      <c r="R47" s="17"/>
      <c r="S47" s="17"/>
    </row>
    <row r="48" spans="1:19" x14ac:dyDescent="0.25">
      <c r="A48" s="24" t="s">
        <v>99</v>
      </c>
      <c r="B48" s="20" t="s">
        <v>100</v>
      </c>
      <c r="C48" s="21">
        <v>183</v>
      </c>
      <c r="D48" s="21">
        <f>D47</f>
        <v>195.04000000000002</v>
      </c>
      <c r="E48" s="21">
        <v>35692.320000000007</v>
      </c>
      <c r="F48" s="22" t="s">
        <v>34</v>
      </c>
      <c r="G48" s="22">
        <f t="shared" si="11"/>
        <v>659</v>
      </c>
      <c r="H48" s="22">
        <f t="shared" si="11"/>
        <v>433</v>
      </c>
      <c r="I48" s="22">
        <f t="shared" si="11"/>
        <v>391</v>
      </c>
      <c r="J48" s="22">
        <f t="shared" si="11"/>
        <v>727</v>
      </c>
      <c r="K48" s="27"/>
      <c r="L48" s="17"/>
      <c r="M48" s="18">
        <f t="shared" si="12"/>
        <v>17846.160000000003</v>
      </c>
      <c r="N48" s="18">
        <f t="shared" si="7"/>
        <v>659</v>
      </c>
      <c r="O48" s="18">
        <f t="shared" si="13"/>
        <v>433</v>
      </c>
      <c r="P48" s="18">
        <f t="shared" si="14"/>
        <v>391</v>
      </c>
      <c r="Q48" s="18">
        <f t="shared" si="15"/>
        <v>727</v>
      </c>
      <c r="R48" s="17"/>
      <c r="S48" s="17"/>
    </row>
    <row r="49" spans="1:19" x14ac:dyDescent="0.25">
      <c r="A49" s="23" t="s">
        <v>101</v>
      </c>
      <c r="B49" s="14" t="s">
        <v>102</v>
      </c>
      <c r="C49" s="15">
        <v>183</v>
      </c>
      <c r="D49" s="15">
        <f>225.04+70</f>
        <v>295.03999999999996</v>
      </c>
      <c r="E49" s="15">
        <v>53992.319999999992</v>
      </c>
      <c r="F49" s="16" t="s">
        <v>34</v>
      </c>
      <c r="G49" s="16">
        <f t="shared" si="11"/>
        <v>997</v>
      </c>
      <c r="H49" s="16">
        <f t="shared" si="11"/>
        <v>655</v>
      </c>
      <c r="I49" s="16">
        <f t="shared" si="11"/>
        <v>591</v>
      </c>
      <c r="J49" s="16">
        <f t="shared" si="11"/>
        <v>1100</v>
      </c>
      <c r="K49" s="27"/>
      <c r="L49" s="17"/>
      <c r="M49" s="18">
        <f t="shared" si="12"/>
        <v>26996.159999999996</v>
      </c>
      <c r="N49" s="18">
        <f t="shared" si="7"/>
        <v>997</v>
      </c>
      <c r="O49" s="18">
        <f t="shared" si="13"/>
        <v>655</v>
      </c>
      <c r="P49" s="18">
        <f t="shared" si="14"/>
        <v>591</v>
      </c>
      <c r="Q49" s="18">
        <f t="shared" si="15"/>
        <v>1100</v>
      </c>
      <c r="R49" s="17"/>
      <c r="S49" s="17"/>
    </row>
    <row r="50" spans="1:19" x14ac:dyDescent="0.25">
      <c r="A50" s="24" t="s">
        <v>103</v>
      </c>
      <c r="B50" s="20" t="s">
        <v>104</v>
      </c>
      <c r="C50" s="21">
        <v>183</v>
      </c>
      <c r="D50" s="21">
        <f>D49</f>
        <v>295.03999999999996</v>
      </c>
      <c r="E50" s="21">
        <v>53992.319999999992</v>
      </c>
      <c r="F50" s="22" t="s">
        <v>34</v>
      </c>
      <c r="G50" s="22">
        <f t="shared" si="11"/>
        <v>997</v>
      </c>
      <c r="H50" s="22">
        <f t="shared" si="11"/>
        <v>655</v>
      </c>
      <c r="I50" s="22">
        <f t="shared" si="11"/>
        <v>591</v>
      </c>
      <c r="J50" s="22">
        <f t="shared" si="11"/>
        <v>1100</v>
      </c>
      <c r="K50" s="27"/>
      <c r="L50" s="17"/>
      <c r="M50" s="18">
        <f t="shared" si="12"/>
        <v>26996.159999999996</v>
      </c>
      <c r="N50" s="18">
        <f t="shared" si="7"/>
        <v>997</v>
      </c>
      <c r="O50" s="18">
        <f t="shared" si="13"/>
        <v>655</v>
      </c>
      <c r="P50" s="18">
        <f t="shared" si="14"/>
        <v>591</v>
      </c>
      <c r="Q50" s="18">
        <f t="shared" si="15"/>
        <v>1100</v>
      </c>
      <c r="R50" s="17"/>
      <c r="S50" s="17"/>
    </row>
    <row r="51" spans="1:19" x14ac:dyDescent="0.25">
      <c r="A51" s="23" t="s">
        <v>105</v>
      </c>
      <c r="B51" s="14" t="s">
        <v>106</v>
      </c>
      <c r="C51" s="15">
        <v>183</v>
      </c>
      <c r="D51" s="15">
        <f>D50</f>
        <v>295.03999999999996</v>
      </c>
      <c r="E51" s="15">
        <v>53992.319999999992</v>
      </c>
      <c r="F51" s="16" t="s">
        <v>34</v>
      </c>
      <c r="G51" s="16">
        <f t="shared" si="11"/>
        <v>997</v>
      </c>
      <c r="H51" s="16">
        <f t="shared" si="11"/>
        <v>655</v>
      </c>
      <c r="I51" s="16">
        <f t="shared" si="11"/>
        <v>591</v>
      </c>
      <c r="J51" s="16">
        <f t="shared" si="11"/>
        <v>1100</v>
      </c>
      <c r="K51" s="27"/>
      <c r="L51" s="17"/>
      <c r="M51" s="18">
        <f t="shared" si="12"/>
        <v>26996.159999999996</v>
      </c>
      <c r="N51" s="18">
        <f t="shared" si="7"/>
        <v>997</v>
      </c>
      <c r="O51" s="18">
        <f t="shared" si="13"/>
        <v>655</v>
      </c>
      <c r="P51" s="18">
        <f t="shared" si="14"/>
        <v>591</v>
      </c>
      <c r="Q51" s="18">
        <f t="shared" si="15"/>
        <v>1100</v>
      </c>
      <c r="R51" s="17"/>
      <c r="S51" s="17"/>
    </row>
    <row r="52" spans="1:19" x14ac:dyDescent="0.25">
      <c r="A52" s="24" t="s">
        <v>107</v>
      </c>
      <c r="B52" s="20" t="s">
        <v>108</v>
      </c>
      <c r="C52" s="21">
        <v>283</v>
      </c>
      <c r="D52" s="21">
        <f>D51</f>
        <v>295.03999999999996</v>
      </c>
      <c r="E52" s="21">
        <v>83496.319999999992</v>
      </c>
      <c r="F52" s="22" t="s">
        <v>34</v>
      </c>
      <c r="G52" s="22">
        <f t="shared" si="11"/>
        <v>1542</v>
      </c>
      <c r="H52" s="22">
        <f t="shared" si="11"/>
        <v>1014</v>
      </c>
      <c r="I52" s="22">
        <f t="shared" si="11"/>
        <v>915</v>
      </c>
      <c r="J52" s="22">
        <f t="shared" si="11"/>
        <v>1702</v>
      </c>
      <c r="K52" s="27"/>
      <c r="L52" s="17"/>
      <c r="M52" s="18">
        <f t="shared" si="12"/>
        <v>41748.159999999996</v>
      </c>
      <c r="N52" s="18">
        <f t="shared" si="7"/>
        <v>1542</v>
      </c>
      <c r="O52" s="18">
        <f t="shared" si="13"/>
        <v>1014</v>
      </c>
      <c r="P52" s="18">
        <f t="shared" si="14"/>
        <v>915</v>
      </c>
      <c r="Q52" s="18">
        <f t="shared" si="15"/>
        <v>1702</v>
      </c>
      <c r="R52" s="17"/>
      <c r="S52" s="17"/>
    </row>
    <row r="53" spans="1:19" x14ac:dyDescent="0.25">
      <c r="A53" s="23" t="s">
        <v>109</v>
      </c>
      <c r="B53" s="14" t="s">
        <v>110</v>
      </c>
      <c r="C53" s="15">
        <v>283</v>
      </c>
      <c r="D53" s="15">
        <f>D52</f>
        <v>295.03999999999996</v>
      </c>
      <c r="E53" s="15">
        <v>83496.319999999992</v>
      </c>
      <c r="F53" s="16" t="s">
        <v>34</v>
      </c>
      <c r="G53" s="16">
        <f t="shared" si="11"/>
        <v>1542</v>
      </c>
      <c r="H53" s="16">
        <f t="shared" si="11"/>
        <v>1014</v>
      </c>
      <c r="I53" s="16">
        <f t="shared" si="11"/>
        <v>915</v>
      </c>
      <c r="J53" s="16">
        <f t="shared" si="11"/>
        <v>1702</v>
      </c>
      <c r="K53" s="27"/>
      <c r="L53" s="17"/>
      <c r="M53" s="18">
        <f t="shared" si="12"/>
        <v>41748.159999999996</v>
      </c>
      <c r="N53" s="18">
        <f t="shared" si="7"/>
        <v>1542</v>
      </c>
      <c r="O53" s="18">
        <f t="shared" si="13"/>
        <v>1014</v>
      </c>
      <c r="P53" s="18">
        <f t="shared" si="14"/>
        <v>915</v>
      </c>
      <c r="Q53" s="18">
        <f t="shared" si="15"/>
        <v>1702</v>
      </c>
      <c r="R53" s="17"/>
      <c r="S53" s="17"/>
    </row>
    <row r="54" spans="1:19" x14ac:dyDescent="0.25">
      <c r="A54" s="24" t="s">
        <v>111</v>
      </c>
      <c r="B54" s="20" t="s">
        <v>112</v>
      </c>
      <c r="C54" s="21">
        <v>283</v>
      </c>
      <c r="D54" s="21">
        <f>D53</f>
        <v>295.03999999999996</v>
      </c>
      <c r="E54" s="21">
        <v>83496.319999999992</v>
      </c>
      <c r="F54" s="22" t="s">
        <v>34</v>
      </c>
      <c r="G54" s="22">
        <f t="shared" si="11"/>
        <v>1542</v>
      </c>
      <c r="H54" s="22">
        <f t="shared" si="11"/>
        <v>1014</v>
      </c>
      <c r="I54" s="22">
        <f t="shared" si="11"/>
        <v>915</v>
      </c>
      <c r="J54" s="22">
        <f t="shared" si="11"/>
        <v>1702</v>
      </c>
      <c r="K54" s="27"/>
      <c r="L54" s="17"/>
      <c r="M54" s="18">
        <f t="shared" si="12"/>
        <v>41748.159999999996</v>
      </c>
      <c r="N54" s="18">
        <f t="shared" si="7"/>
        <v>1542</v>
      </c>
      <c r="O54" s="18">
        <f t="shared" si="13"/>
        <v>1014</v>
      </c>
      <c r="P54" s="18">
        <f t="shared" si="14"/>
        <v>915</v>
      </c>
      <c r="Q54" s="18">
        <f t="shared" si="15"/>
        <v>1702</v>
      </c>
      <c r="R54" s="17"/>
      <c r="S54" s="17"/>
    </row>
    <row r="55" spans="1:19" x14ac:dyDescent="0.25">
      <c r="A55" s="25" t="s">
        <v>72</v>
      </c>
      <c r="B55" s="26" t="s">
        <v>73</v>
      </c>
      <c r="C55" s="15">
        <v>175</v>
      </c>
      <c r="D55" s="15">
        <v>97</v>
      </c>
      <c r="E55" s="15">
        <v>16975</v>
      </c>
      <c r="F55" s="16" t="s">
        <v>34</v>
      </c>
      <c r="G55" s="16">
        <f t="shared" si="11"/>
        <v>313</v>
      </c>
      <c r="H55" s="16">
        <f t="shared" si="11"/>
        <v>206</v>
      </c>
      <c r="I55" s="16">
        <f t="shared" si="11"/>
        <v>186</v>
      </c>
      <c r="J55" s="16">
        <f t="shared" si="11"/>
        <v>346</v>
      </c>
      <c r="K55" s="27"/>
      <c r="L55" s="17"/>
      <c r="M55" s="18">
        <f t="shared" si="12"/>
        <v>8487.5</v>
      </c>
      <c r="N55" s="18">
        <f t="shared" si="7"/>
        <v>313</v>
      </c>
      <c r="O55" s="18">
        <f t="shared" si="13"/>
        <v>206</v>
      </c>
      <c r="P55" s="18">
        <f t="shared" si="14"/>
        <v>186</v>
      </c>
      <c r="Q55" s="18">
        <f t="shared" si="15"/>
        <v>346</v>
      </c>
      <c r="R55" s="17"/>
      <c r="S55" s="17"/>
    </row>
    <row r="56" spans="1:19" x14ac:dyDescent="0.25">
      <c r="A56" s="24" t="s">
        <v>113</v>
      </c>
      <c r="B56" s="20" t="s">
        <v>114</v>
      </c>
      <c r="C56" s="21">
        <v>34.450000000000003</v>
      </c>
      <c r="D56" s="21">
        <v>139.69999999999999</v>
      </c>
      <c r="E56" s="21">
        <v>4161</v>
      </c>
      <c r="F56" s="22" t="s">
        <v>34</v>
      </c>
      <c r="G56" s="22">
        <f t="shared" ref="G56:J56" si="16">N56</f>
        <v>76</v>
      </c>
      <c r="H56" s="22">
        <f t="shared" si="16"/>
        <v>50</v>
      </c>
      <c r="I56" s="22">
        <f t="shared" si="16"/>
        <v>45</v>
      </c>
      <c r="J56" s="22">
        <f t="shared" si="16"/>
        <v>84</v>
      </c>
      <c r="K56" s="27"/>
      <c r="L56" s="17"/>
      <c r="M56" s="18">
        <f t="shared" si="12"/>
        <v>2080.5</v>
      </c>
      <c r="N56" s="18">
        <f t="shared" si="7"/>
        <v>76</v>
      </c>
      <c r="O56" s="18">
        <f t="shared" si="13"/>
        <v>50</v>
      </c>
      <c r="P56" s="18">
        <f t="shared" si="14"/>
        <v>45</v>
      </c>
      <c r="Q56" s="18">
        <f t="shared" si="15"/>
        <v>84</v>
      </c>
      <c r="R56" s="17"/>
      <c r="S56" s="17"/>
    </row>
    <row r="57" spans="1:19" x14ac:dyDescent="0.25">
      <c r="A57" s="88" t="s">
        <v>115</v>
      </c>
      <c r="B57" s="89"/>
      <c r="C57" s="89"/>
      <c r="D57" s="89"/>
      <c r="E57" s="89"/>
      <c r="F57" s="89"/>
      <c r="G57" s="89"/>
      <c r="H57" s="89"/>
      <c r="I57" s="89"/>
      <c r="J57" s="89"/>
      <c r="K57" s="27"/>
      <c r="L57" s="17"/>
      <c r="M57" s="18"/>
      <c r="N57" s="18"/>
      <c r="O57" s="18"/>
      <c r="P57" s="18"/>
      <c r="Q57" s="18"/>
      <c r="R57" s="17"/>
      <c r="S57" s="17"/>
    </row>
    <row r="58" spans="1:19" x14ac:dyDescent="0.25">
      <c r="A58" s="89"/>
      <c r="B58" s="89"/>
      <c r="C58" s="89"/>
      <c r="D58" s="89"/>
      <c r="E58" s="89"/>
      <c r="F58" s="89"/>
      <c r="G58" s="89"/>
      <c r="H58" s="89"/>
      <c r="I58" s="89"/>
      <c r="J58" s="89"/>
      <c r="K58" s="27"/>
      <c r="L58" s="17"/>
      <c r="M58" s="18"/>
      <c r="N58" s="18"/>
      <c r="O58" s="18"/>
      <c r="P58" s="18"/>
      <c r="Q58" s="18"/>
      <c r="R58" s="17"/>
      <c r="S58" s="17"/>
    </row>
    <row r="59" spans="1:19" ht="5.4" customHeight="1" x14ac:dyDescent="0.25">
      <c r="A59" s="18"/>
      <c r="B59" s="17"/>
    </row>
    <row r="60" spans="1:19" x14ac:dyDescent="0.25">
      <c r="A60" s="17" t="s">
        <v>116</v>
      </c>
      <c r="B60" s="17"/>
      <c r="C60" s="33" t="s">
        <v>117</v>
      </c>
      <c r="D60" s="34"/>
      <c r="E60" s="34"/>
      <c r="F60" s="35"/>
      <c r="G60" s="34"/>
      <c r="H60" s="34"/>
      <c r="I60" s="34"/>
      <c r="J60" s="34"/>
    </row>
    <row r="61" spans="1:19" x14ac:dyDescent="0.25">
      <c r="A61" s="18"/>
      <c r="B61" s="17"/>
    </row>
    <row r="62" spans="1:19" x14ac:dyDescent="0.25">
      <c r="A62" s="18"/>
      <c r="B62" s="17"/>
    </row>
    <row r="63" spans="1:19" x14ac:dyDescent="0.25">
      <c r="A63" s="18"/>
      <c r="B63" s="17"/>
      <c r="C63" s="17"/>
    </row>
    <row r="64" spans="1:19" x14ac:dyDescent="0.25">
      <c r="A64" s="18"/>
      <c r="B64" s="17"/>
    </row>
    <row r="65" spans="1:256" x14ac:dyDescent="0.25">
      <c r="A65" s="18"/>
      <c r="B65" s="17"/>
    </row>
    <row r="66" spans="1:256" x14ac:dyDescent="0.25">
      <c r="A66" s="18"/>
      <c r="B66" s="17"/>
    </row>
    <row r="67" spans="1:256" x14ac:dyDescent="0.25">
      <c r="A67" s="18"/>
      <c r="B67" s="17"/>
    </row>
    <row r="68" spans="1:256" x14ac:dyDescent="0.25">
      <c r="A68" s="18"/>
      <c r="B68" s="17"/>
    </row>
    <row r="69" spans="1:256" x14ac:dyDescent="0.25">
      <c r="A69" s="18"/>
      <c r="B69" s="17"/>
    </row>
    <row r="70" spans="1:256" x14ac:dyDescent="0.25">
      <c r="A70" s="18"/>
      <c r="B70" s="17"/>
    </row>
    <row r="71" spans="1:256" x14ac:dyDescent="0.25">
      <c r="A71" s="18"/>
      <c r="B71" s="17"/>
    </row>
    <row r="72" spans="1:256" customFormat="1" ht="17.399999999999999" x14ac:dyDescent="0.3">
      <c r="A72" s="71" t="s">
        <v>137</v>
      </c>
      <c r="B72" s="71"/>
      <c r="C72" s="71"/>
      <c r="D72" s="71"/>
      <c r="E72" s="71"/>
      <c r="F72" s="71"/>
      <c r="G72" s="71"/>
      <c r="H72" s="71"/>
      <c r="I72" s="71"/>
      <c r="J72" s="71"/>
      <c r="K72" s="71"/>
      <c r="L72" s="72"/>
      <c r="M72" s="2"/>
      <c r="N72" s="2"/>
      <c r="O72" s="3"/>
      <c r="P72" s="3"/>
      <c r="Q72" s="3"/>
      <c r="R72" s="3"/>
      <c r="S72" s="3"/>
      <c r="T72" s="3"/>
      <c r="U72" s="3"/>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row>
    <row r="73" spans="1:256" customFormat="1" ht="15" customHeight="1" x14ac:dyDescent="0.3">
      <c r="A73" s="93" t="s">
        <v>10</v>
      </c>
      <c r="B73" s="93" t="s">
        <v>11</v>
      </c>
      <c r="C73" s="96" t="s">
        <v>12</v>
      </c>
      <c r="D73" s="96"/>
      <c r="E73" s="96"/>
      <c r="F73" s="97" t="s">
        <v>13</v>
      </c>
      <c r="G73" s="96" t="s">
        <v>14</v>
      </c>
      <c r="H73" s="96"/>
      <c r="I73" s="96"/>
      <c r="J73" s="96"/>
      <c r="K73" s="96"/>
      <c r="L73" s="96"/>
      <c r="M73" s="2"/>
      <c r="N73" s="2"/>
      <c r="O73" s="3"/>
      <c r="P73" s="7" t="s">
        <v>120</v>
      </c>
      <c r="Q73" s="7" t="s">
        <v>121</v>
      </c>
      <c r="R73" s="7" t="s">
        <v>22</v>
      </c>
      <c r="S73" s="7" t="s">
        <v>23</v>
      </c>
      <c r="T73" s="7" t="s">
        <v>24</v>
      </c>
      <c r="U73" s="7" t="s">
        <v>25</v>
      </c>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row>
    <row r="74" spans="1:256" customFormat="1" ht="15" customHeight="1" x14ac:dyDescent="0.3">
      <c r="A74" s="94"/>
      <c r="B74" s="94"/>
      <c r="C74" s="98" t="s">
        <v>19</v>
      </c>
      <c r="D74" s="98" t="s">
        <v>118</v>
      </c>
      <c r="E74" s="98" t="s">
        <v>119</v>
      </c>
      <c r="F74" s="97"/>
      <c r="G74" s="53" t="s">
        <v>120</v>
      </c>
      <c r="H74" s="53" t="s">
        <v>121</v>
      </c>
      <c r="I74" s="53" t="s">
        <v>22</v>
      </c>
      <c r="J74" s="53" t="s">
        <v>23</v>
      </c>
      <c r="K74" s="53" t="s">
        <v>24</v>
      </c>
      <c r="L74" s="54" t="s">
        <v>25</v>
      </c>
      <c r="M74" s="2"/>
      <c r="N74" s="2"/>
      <c r="O74" s="9" t="s">
        <v>26</v>
      </c>
      <c r="P74" s="7">
        <f t="shared" ref="P74:U74" si="17">G75/2</f>
        <v>1</v>
      </c>
      <c r="Q74" s="7">
        <f t="shared" si="17"/>
        <v>1.5</v>
      </c>
      <c r="R74" s="7">
        <f t="shared" si="17"/>
        <v>2.9350000000000001</v>
      </c>
      <c r="S74" s="7">
        <f t="shared" si="17"/>
        <v>3.6194999999999999</v>
      </c>
      <c r="T74" s="7">
        <f t="shared" si="17"/>
        <v>3.81</v>
      </c>
      <c r="U74" s="7">
        <f t="shared" si="17"/>
        <v>2.794</v>
      </c>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row>
    <row r="75" spans="1:256" customFormat="1" ht="14.4" x14ac:dyDescent="0.3">
      <c r="A75" s="94"/>
      <c r="B75" s="94"/>
      <c r="C75" s="98"/>
      <c r="D75" s="98"/>
      <c r="E75" s="98"/>
      <c r="F75" s="50" t="s">
        <v>27</v>
      </c>
      <c r="G75" s="52">
        <v>2</v>
      </c>
      <c r="H75" s="52">
        <v>3</v>
      </c>
      <c r="I75" s="52">
        <v>5.87</v>
      </c>
      <c r="J75" s="52">
        <v>7.2389999999999999</v>
      </c>
      <c r="K75" s="52">
        <v>7.62</v>
      </c>
      <c r="L75" s="52">
        <v>5.5880000000000001</v>
      </c>
      <c r="M75" s="2"/>
      <c r="N75" s="2"/>
      <c r="O75" s="7" t="s">
        <v>28</v>
      </c>
      <c r="P75" s="11">
        <f t="shared" ref="P75:U75" si="18">(P74*P74)*3.1415926535898</f>
        <v>3.1415926535898002</v>
      </c>
      <c r="Q75" s="11">
        <f t="shared" si="18"/>
        <v>7.0685834705770505</v>
      </c>
      <c r="R75" s="11">
        <f t="shared" si="18"/>
        <v>27.062385976369601</v>
      </c>
      <c r="S75" s="11">
        <f t="shared" si="18"/>
        <v>41.157314989694342</v>
      </c>
      <c r="T75" s="11">
        <f t="shared" si="18"/>
        <v>45.6036731187749</v>
      </c>
      <c r="U75" s="11">
        <f t="shared" si="18"/>
        <v>24.524641988318947</v>
      </c>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row>
    <row r="76" spans="1:256" customFormat="1" ht="14.4" x14ac:dyDescent="0.3">
      <c r="A76" s="95"/>
      <c r="B76" s="95"/>
      <c r="C76" s="98"/>
      <c r="D76" s="98"/>
      <c r="E76" s="98"/>
      <c r="F76" s="51" t="s">
        <v>29</v>
      </c>
      <c r="G76" s="69">
        <v>0.5</v>
      </c>
      <c r="H76" s="69"/>
      <c r="I76" s="69"/>
      <c r="J76" s="70"/>
      <c r="K76" s="70"/>
      <c r="L76" s="70"/>
      <c r="M76" s="2"/>
      <c r="N76" s="2"/>
      <c r="O76" s="3" t="s">
        <v>30</v>
      </c>
      <c r="P76" s="3"/>
      <c r="Q76" s="3"/>
      <c r="R76" s="3"/>
      <c r="S76" s="3"/>
      <c r="T76" s="3"/>
      <c r="U76" s="3"/>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row>
    <row r="77" spans="1:256" customFormat="1" ht="14.4" x14ac:dyDescent="0.3">
      <c r="A77" s="90"/>
      <c r="B77" s="91"/>
      <c r="C77" s="91"/>
      <c r="D77" s="91"/>
      <c r="E77" s="91"/>
      <c r="F77" s="91"/>
      <c r="G77" s="91"/>
      <c r="H77" s="91"/>
      <c r="I77" s="91"/>
      <c r="J77" s="91"/>
      <c r="K77" s="91"/>
      <c r="L77" s="92"/>
      <c r="M77" s="2"/>
      <c r="N77" s="2"/>
      <c r="O77" s="3"/>
      <c r="P77" s="3"/>
      <c r="Q77" s="3"/>
      <c r="R77" s="3"/>
      <c r="S77" s="3"/>
      <c r="T77" s="3"/>
      <c r="U77" s="3"/>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row>
    <row r="78" spans="1:256" customFormat="1" ht="14.4" x14ac:dyDescent="0.3">
      <c r="A78" s="36" t="s">
        <v>122</v>
      </c>
      <c r="B78" s="37" t="s">
        <v>123</v>
      </c>
      <c r="C78" s="38">
        <v>100</v>
      </c>
      <c r="D78" s="38">
        <v>100</v>
      </c>
      <c r="E78" s="38">
        <v>10000</v>
      </c>
      <c r="F78" s="39" t="s">
        <v>34</v>
      </c>
      <c r="G78" s="39">
        <f>P78</f>
        <v>1591</v>
      </c>
      <c r="H78" s="39">
        <f t="shared" ref="H78:L78" si="19">Q78</f>
        <v>707</v>
      </c>
      <c r="I78" s="39">
        <f t="shared" si="19"/>
        <v>184</v>
      </c>
      <c r="J78" s="39">
        <f t="shared" si="19"/>
        <v>121</v>
      </c>
      <c r="K78" s="39">
        <f t="shared" si="19"/>
        <v>109</v>
      </c>
      <c r="L78" s="39">
        <f t="shared" si="19"/>
        <v>203</v>
      </c>
      <c r="M78" s="17"/>
      <c r="N78" s="17"/>
      <c r="O78" s="18">
        <f>E78*G76</f>
        <v>5000</v>
      </c>
      <c r="P78" s="18">
        <f>ROUNDDOWN(O78/P75,0)</f>
        <v>1591</v>
      </c>
      <c r="Q78" s="18">
        <f>ROUNDDOWN(O78/Q75,0)</f>
        <v>707</v>
      </c>
      <c r="R78" s="18">
        <f>ROUNDDOWN(O78/R75,0)</f>
        <v>184</v>
      </c>
      <c r="S78" s="18">
        <f>ROUNDDOWN(O78/S75,0)</f>
        <v>121</v>
      </c>
      <c r="T78" s="18">
        <f>ROUNDDOWN(O78/T75,0)</f>
        <v>109</v>
      </c>
      <c r="U78" s="18">
        <f>ROUNDDOWN(O78/U75,0)</f>
        <v>203</v>
      </c>
      <c r="V78" s="17"/>
      <c r="W78" s="17"/>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row>
    <row r="79" spans="1:256" customFormat="1" ht="26.4" x14ac:dyDescent="0.3">
      <c r="A79" s="40" t="s">
        <v>124</v>
      </c>
      <c r="B79" s="41" t="s">
        <v>125</v>
      </c>
      <c r="C79" s="42">
        <v>160</v>
      </c>
      <c r="D79" s="42">
        <v>100</v>
      </c>
      <c r="E79" s="42">
        <v>16000</v>
      </c>
      <c r="F79" s="43" t="s">
        <v>34</v>
      </c>
      <c r="G79" s="43">
        <f t="shared" ref="G79:G80" si="20">P79</f>
        <v>2546</v>
      </c>
      <c r="H79" s="43">
        <f t="shared" ref="H79:H80" si="21">Q79</f>
        <v>1131</v>
      </c>
      <c r="I79" s="43">
        <f t="shared" ref="I79:I80" si="22">R79</f>
        <v>295</v>
      </c>
      <c r="J79" s="43">
        <f t="shared" ref="J79:J80" si="23">S79</f>
        <v>194</v>
      </c>
      <c r="K79" s="43">
        <f t="shared" ref="K79:K80" si="24">T79</f>
        <v>175</v>
      </c>
      <c r="L79" s="43">
        <f t="shared" ref="L79:L80" si="25">U79</f>
        <v>326</v>
      </c>
      <c r="M79" s="17"/>
      <c r="N79" s="17"/>
      <c r="O79" s="18">
        <f>E79*G76</f>
        <v>8000</v>
      </c>
      <c r="P79" s="18">
        <f>ROUNDDOWN(O79/P75,0)</f>
        <v>2546</v>
      </c>
      <c r="Q79" s="18">
        <f>ROUNDDOWN(O79/Q75,0)</f>
        <v>1131</v>
      </c>
      <c r="R79" s="18">
        <f>ROUNDDOWN(O79/R75,0)</f>
        <v>295</v>
      </c>
      <c r="S79" s="18">
        <f>ROUNDDOWN(O79/S75,0)</f>
        <v>194</v>
      </c>
      <c r="T79" s="18">
        <f>ROUNDDOWN(O79/T75,0)</f>
        <v>175</v>
      </c>
      <c r="U79" s="18">
        <f>ROUNDDOWN(O79/U75,0)</f>
        <v>326</v>
      </c>
      <c r="V79" s="17"/>
      <c r="W79" s="17"/>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row>
    <row r="80" spans="1:256" customFormat="1" ht="14.4" x14ac:dyDescent="0.3">
      <c r="A80" s="36" t="s">
        <v>126</v>
      </c>
      <c r="B80" s="37" t="s">
        <v>127</v>
      </c>
      <c r="C80" s="38">
        <v>300</v>
      </c>
      <c r="D80" s="38">
        <v>100</v>
      </c>
      <c r="E80" s="38">
        <v>30000</v>
      </c>
      <c r="F80" s="39" t="s">
        <v>34</v>
      </c>
      <c r="G80" s="39">
        <f t="shared" si="20"/>
        <v>4774</v>
      </c>
      <c r="H80" s="39">
        <f t="shared" si="21"/>
        <v>2122</v>
      </c>
      <c r="I80" s="39">
        <f t="shared" si="22"/>
        <v>554</v>
      </c>
      <c r="J80" s="39">
        <f t="shared" si="23"/>
        <v>364</v>
      </c>
      <c r="K80" s="39">
        <f t="shared" si="24"/>
        <v>328</v>
      </c>
      <c r="L80" s="39">
        <f t="shared" si="25"/>
        <v>611</v>
      </c>
      <c r="M80" s="17"/>
      <c r="N80" s="17"/>
      <c r="O80" s="18">
        <f>E80*G76</f>
        <v>15000</v>
      </c>
      <c r="P80" s="18">
        <f>ROUNDDOWN(O80/P75,0)</f>
        <v>4774</v>
      </c>
      <c r="Q80" s="18">
        <f>ROUNDDOWN(O80/Q75,0)</f>
        <v>2122</v>
      </c>
      <c r="R80" s="18">
        <f>ROUNDDOWN(O80/R75,0)</f>
        <v>554</v>
      </c>
      <c r="S80" s="18">
        <f>ROUNDDOWN(O80/S75,0)</f>
        <v>364</v>
      </c>
      <c r="T80" s="18">
        <f>ROUNDDOWN(O80/T75,0)</f>
        <v>328</v>
      </c>
      <c r="U80" s="18">
        <f>ROUNDDOWN(O80/U75,0)</f>
        <v>611</v>
      </c>
      <c r="V80" s="17"/>
      <c r="W80" s="17"/>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row>
    <row r="81" spans="1:256" ht="12.6" customHeight="1" x14ac:dyDescent="0.25">
      <c r="A81" s="18"/>
      <c r="B81" s="17"/>
    </row>
    <row r="82" spans="1:256" ht="14.4" customHeight="1" x14ac:dyDescent="0.25">
      <c r="A82" s="18"/>
      <c r="B82" s="17"/>
    </row>
    <row r="83" spans="1:256" customFormat="1" ht="17.399999999999999" x14ac:dyDescent="0.3">
      <c r="A83" s="61" t="s">
        <v>138</v>
      </c>
      <c r="B83" s="61"/>
      <c r="C83" s="61"/>
      <c r="D83" s="61"/>
      <c r="E83" s="61"/>
      <c r="F83" s="61"/>
      <c r="G83" s="61"/>
      <c r="H83" s="61"/>
      <c r="I83" s="61"/>
      <c r="J83" s="61"/>
      <c r="K83" s="61"/>
      <c r="L83" s="62"/>
      <c r="M83" s="2"/>
      <c r="N83" s="2"/>
      <c r="O83" s="3"/>
      <c r="P83" s="3"/>
      <c r="Q83" s="3"/>
      <c r="R83" s="3"/>
      <c r="S83" s="3"/>
      <c r="T83" s="3"/>
      <c r="U83" s="3"/>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row>
    <row r="84" spans="1:256" customFormat="1" ht="15" customHeight="1" x14ac:dyDescent="0.3">
      <c r="A84" s="63" t="s">
        <v>10</v>
      </c>
      <c r="B84" s="63" t="s">
        <v>11</v>
      </c>
      <c r="C84" s="66" t="s">
        <v>12</v>
      </c>
      <c r="D84" s="66"/>
      <c r="E84" s="66"/>
      <c r="F84" s="67" t="s">
        <v>13</v>
      </c>
      <c r="G84" s="66" t="s">
        <v>14</v>
      </c>
      <c r="H84" s="66"/>
      <c r="I84" s="66"/>
      <c r="J84" s="66"/>
      <c r="K84" s="66"/>
      <c r="L84" s="66"/>
      <c r="M84" s="2"/>
      <c r="N84" s="2"/>
      <c r="O84" s="3"/>
      <c r="P84" s="7" t="s">
        <v>139</v>
      </c>
      <c r="Q84" s="7" t="s">
        <v>140</v>
      </c>
      <c r="R84" s="7" t="s">
        <v>144</v>
      </c>
      <c r="S84" s="7" t="s">
        <v>142</v>
      </c>
      <c r="T84" s="7" t="s">
        <v>23</v>
      </c>
      <c r="U84" s="7" t="s">
        <v>25</v>
      </c>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row>
    <row r="85" spans="1:256" customFormat="1" ht="15" customHeight="1" x14ac:dyDescent="0.3">
      <c r="A85" s="64"/>
      <c r="B85" s="64"/>
      <c r="C85" s="68" t="s">
        <v>19</v>
      </c>
      <c r="D85" s="68" t="s">
        <v>118</v>
      </c>
      <c r="E85" s="68" t="s">
        <v>119</v>
      </c>
      <c r="F85" s="67"/>
      <c r="G85" s="53" t="s">
        <v>139</v>
      </c>
      <c r="H85" s="53" t="s">
        <v>140</v>
      </c>
      <c r="I85" s="53" t="s">
        <v>144</v>
      </c>
      <c r="J85" s="53" t="s">
        <v>142</v>
      </c>
      <c r="K85" s="53" t="s">
        <v>23</v>
      </c>
      <c r="L85" s="54" t="s">
        <v>25</v>
      </c>
      <c r="M85" s="2"/>
      <c r="N85" s="2"/>
      <c r="O85" s="9" t="s">
        <v>26</v>
      </c>
      <c r="P85" s="7">
        <f t="shared" ref="P85" si="26">G86/2</f>
        <v>4</v>
      </c>
      <c r="Q85" s="7">
        <f t="shared" ref="Q85" si="27">H86/2</f>
        <v>5.6</v>
      </c>
      <c r="R85" s="7">
        <f t="shared" ref="R85" si="28">I86/2</f>
        <v>6.25</v>
      </c>
      <c r="S85" s="7">
        <f t="shared" ref="S85" si="29">J86/2</f>
        <v>7</v>
      </c>
      <c r="T85" s="7">
        <f t="shared" ref="T85" si="30">K86/2</f>
        <v>3.6194999999999999</v>
      </c>
      <c r="U85" s="7">
        <f t="shared" ref="U85" si="31">L86/2</f>
        <v>2.794</v>
      </c>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row>
    <row r="86" spans="1:256" customFormat="1" ht="14.4" x14ac:dyDescent="0.3">
      <c r="A86" s="64"/>
      <c r="B86" s="64"/>
      <c r="C86" s="68"/>
      <c r="D86" s="68"/>
      <c r="E86" s="68"/>
      <c r="F86" s="55" t="s">
        <v>27</v>
      </c>
      <c r="G86" s="52">
        <v>8</v>
      </c>
      <c r="H86" s="52">
        <v>11.2</v>
      </c>
      <c r="I86" s="52">
        <v>12.5</v>
      </c>
      <c r="J86" s="52">
        <v>14</v>
      </c>
      <c r="K86" s="52">
        <v>7.2389999999999999</v>
      </c>
      <c r="L86" s="52">
        <v>5.5880000000000001</v>
      </c>
      <c r="M86" s="2"/>
      <c r="N86" s="2"/>
      <c r="O86" s="7" t="s">
        <v>28</v>
      </c>
      <c r="P86" s="11">
        <f t="shared" ref="P86:U86" si="32">(P85*P85)*3.1415926535898</f>
        <v>50.265482457436804</v>
      </c>
      <c r="Q86" s="11">
        <f t="shared" si="32"/>
        <v>98.520345616576122</v>
      </c>
      <c r="R86" s="11">
        <f t="shared" si="32"/>
        <v>122.71846303085157</v>
      </c>
      <c r="S86" s="11">
        <f t="shared" si="32"/>
        <v>153.93804002590022</v>
      </c>
      <c r="T86" s="11">
        <f t="shared" si="32"/>
        <v>41.157314989694342</v>
      </c>
      <c r="U86" s="11">
        <f t="shared" si="32"/>
        <v>24.524641988318947</v>
      </c>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row>
    <row r="87" spans="1:256" customFormat="1" ht="14.4" x14ac:dyDescent="0.3">
      <c r="A87" s="65"/>
      <c r="B87" s="65"/>
      <c r="C87" s="68"/>
      <c r="D87" s="68"/>
      <c r="E87" s="68"/>
      <c r="F87" s="56" t="s">
        <v>29</v>
      </c>
      <c r="G87" s="69">
        <v>0.5</v>
      </c>
      <c r="H87" s="69"/>
      <c r="I87" s="69"/>
      <c r="J87" s="70"/>
      <c r="K87" s="70"/>
      <c r="L87" s="70"/>
      <c r="M87" s="2"/>
      <c r="N87" s="2"/>
      <c r="O87" s="3" t="s">
        <v>30</v>
      </c>
      <c r="P87" s="3"/>
      <c r="Q87" s="3"/>
      <c r="R87" s="3"/>
      <c r="S87" s="3"/>
      <c r="T87" s="3"/>
      <c r="U87" s="3"/>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row>
    <row r="88" spans="1:256" customFormat="1" ht="14.4" x14ac:dyDescent="0.3">
      <c r="A88" s="44"/>
      <c r="B88" s="44"/>
      <c r="C88" s="44"/>
      <c r="D88" s="44"/>
      <c r="E88" s="44"/>
      <c r="F88" s="44"/>
      <c r="G88" s="44"/>
      <c r="H88" s="44"/>
      <c r="I88" s="44"/>
      <c r="J88" s="44"/>
      <c r="K88" s="44"/>
      <c r="L88" s="44"/>
    </row>
    <row r="89" spans="1:256" customFormat="1" ht="14.4" x14ac:dyDescent="0.3">
      <c r="A89" s="45" t="s">
        <v>128</v>
      </c>
      <c r="B89" s="37" t="s">
        <v>129</v>
      </c>
      <c r="C89" s="38">
        <v>197</v>
      </c>
      <c r="D89" s="38">
        <v>67</v>
      </c>
      <c r="E89" s="38">
        <v>13199</v>
      </c>
      <c r="F89" s="39" t="s">
        <v>34</v>
      </c>
      <c r="G89" s="39">
        <f t="shared" ref="G89:G92" si="33">P89</f>
        <v>131</v>
      </c>
      <c r="H89" s="39">
        <f t="shared" ref="H89:H92" si="34">Q89</f>
        <v>66</v>
      </c>
      <c r="I89" s="39">
        <f t="shared" ref="I89:I92" si="35">R89</f>
        <v>53</v>
      </c>
      <c r="J89" s="39">
        <f t="shared" ref="J89:J92" si="36">S89</f>
        <v>42</v>
      </c>
      <c r="K89" s="39">
        <f t="shared" ref="K89:K92" si="37">T89</f>
        <v>160</v>
      </c>
      <c r="L89" s="39">
        <f t="shared" ref="L89:L92" si="38">U89</f>
        <v>269</v>
      </c>
      <c r="O89" s="18">
        <f>E89*G87</f>
        <v>6599.5</v>
      </c>
      <c r="P89" s="18">
        <f>ROUNDDOWN(O89/P86,0)</f>
        <v>131</v>
      </c>
      <c r="Q89" s="18">
        <f>ROUNDDOWN(O89/Q86,0)</f>
        <v>66</v>
      </c>
      <c r="R89" s="18">
        <f>ROUNDDOWN(O89/R86,0)</f>
        <v>53</v>
      </c>
      <c r="S89" s="18">
        <f>ROUNDDOWN(O89/S86,0)</f>
        <v>42</v>
      </c>
      <c r="T89" s="18">
        <f>ROUNDDOWN(O89/T86,0)</f>
        <v>160</v>
      </c>
      <c r="U89" s="18">
        <f>ROUNDDOWN(O89/U86,0)</f>
        <v>269</v>
      </c>
    </row>
    <row r="90" spans="1:256" customFormat="1" ht="26.4" x14ac:dyDescent="0.3">
      <c r="A90" s="46" t="s">
        <v>130</v>
      </c>
      <c r="B90" s="47" t="s">
        <v>131</v>
      </c>
      <c r="C90" s="48">
        <v>170</v>
      </c>
      <c r="D90" s="48">
        <v>70</v>
      </c>
      <c r="E90" s="48">
        <v>11900</v>
      </c>
      <c r="F90" s="49" t="s">
        <v>34</v>
      </c>
      <c r="G90" s="49">
        <f t="shared" si="33"/>
        <v>118</v>
      </c>
      <c r="H90" s="49">
        <f t="shared" si="34"/>
        <v>60</v>
      </c>
      <c r="I90" s="49">
        <f t="shared" si="35"/>
        <v>48</v>
      </c>
      <c r="J90" s="49">
        <f t="shared" si="36"/>
        <v>38</v>
      </c>
      <c r="K90" s="49">
        <f t="shared" si="37"/>
        <v>144</v>
      </c>
      <c r="L90" s="49">
        <f t="shared" si="38"/>
        <v>242</v>
      </c>
      <c r="O90" s="18">
        <f>E90*G87</f>
        <v>5950</v>
      </c>
      <c r="P90" s="18">
        <f>ROUNDDOWN(O90/P86,0)</f>
        <v>118</v>
      </c>
      <c r="Q90" s="18">
        <f>ROUNDDOWN(O90/Q86,0)</f>
        <v>60</v>
      </c>
      <c r="R90" s="18">
        <f>ROUNDDOWN(O90/R86,0)</f>
        <v>48</v>
      </c>
      <c r="S90" s="18">
        <f>ROUNDDOWN(O90/S86,0)</f>
        <v>38</v>
      </c>
      <c r="T90" s="18">
        <f>ROUNDDOWN(O90/T86,0)</f>
        <v>144</v>
      </c>
      <c r="U90" s="18">
        <f>ROUNDDOWN(O90/U86,0)</f>
        <v>242</v>
      </c>
    </row>
    <row r="91" spans="1:256" customFormat="1" ht="26.4" x14ac:dyDescent="0.3">
      <c r="A91" s="45" t="s">
        <v>132</v>
      </c>
      <c r="B91" s="37" t="s">
        <v>133</v>
      </c>
      <c r="C91" s="38">
        <v>100</v>
      </c>
      <c r="D91" s="38">
        <v>206</v>
      </c>
      <c r="E91" s="38">
        <v>20600</v>
      </c>
      <c r="F91" s="39" t="s">
        <v>34</v>
      </c>
      <c r="G91" s="39">
        <f t="shared" si="33"/>
        <v>204</v>
      </c>
      <c r="H91" s="39">
        <f t="shared" si="34"/>
        <v>104</v>
      </c>
      <c r="I91" s="39">
        <f t="shared" si="35"/>
        <v>83</v>
      </c>
      <c r="J91" s="39">
        <f t="shared" si="36"/>
        <v>66</v>
      </c>
      <c r="K91" s="39">
        <f t="shared" si="37"/>
        <v>250</v>
      </c>
      <c r="L91" s="39">
        <f t="shared" si="38"/>
        <v>419</v>
      </c>
      <c r="O91" s="18">
        <f>E91*G87</f>
        <v>10300</v>
      </c>
      <c r="P91" s="18">
        <f>ROUNDDOWN(O91/P86,0)</f>
        <v>204</v>
      </c>
      <c r="Q91" s="18">
        <f>ROUNDDOWN(O91/Q86,0)</f>
        <v>104</v>
      </c>
      <c r="R91" s="18">
        <f>ROUNDDOWN(O91/R86,0)</f>
        <v>83</v>
      </c>
      <c r="S91" s="18">
        <f>ROUNDDOWN(O91/S86,0)</f>
        <v>66</v>
      </c>
      <c r="T91" s="18">
        <f>ROUNDDOWN(O91/T86,0)</f>
        <v>250</v>
      </c>
      <c r="U91" s="18">
        <f>ROUNDDOWN(O91/U86,0)</f>
        <v>419</v>
      </c>
    </row>
    <row r="92" spans="1:256" customFormat="1" ht="26.4" x14ac:dyDescent="0.3">
      <c r="A92" s="46" t="s">
        <v>134</v>
      </c>
      <c r="B92" s="47" t="s">
        <v>135</v>
      </c>
      <c r="C92" s="48">
        <v>197</v>
      </c>
      <c r="D92" s="48">
        <v>58.2</v>
      </c>
      <c r="E92" s="48">
        <v>11465.400000000001</v>
      </c>
      <c r="F92" s="49" t="s">
        <v>34</v>
      </c>
      <c r="G92" s="49">
        <f t="shared" si="33"/>
        <v>114</v>
      </c>
      <c r="H92" s="49">
        <f t="shared" si="34"/>
        <v>58</v>
      </c>
      <c r="I92" s="49">
        <f t="shared" si="35"/>
        <v>46</v>
      </c>
      <c r="J92" s="49">
        <f t="shared" si="36"/>
        <v>37</v>
      </c>
      <c r="K92" s="49">
        <f t="shared" si="37"/>
        <v>139</v>
      </c>
      <c r="L92" s="49">
        <f t="shared" si="38"/>
        <v>233</v>
      </c>
      <c r="O92" s="18">
        <f>E92*G87</f>
        <v>5732.7000000000007</v>
      </c>
      <c r="P92" s="18">
        <f>ROUNDDOWN(O92/P86,0)</f>
        <v>114</v>
      </c>
      <c r="Q92" s="18">
        <f>ROUNDDOWN(O92/Q86,0)</f>
        <v>58</v>
      </c>
      <c r="R92" s="18">
        <f>ROUNDDOWN(O92/R86,0)</f>
        <v>46</v>
      </c>
      <c r="S92" s="18">
        <f>ROUNDDOWN(O92/S86,0)</f>
        <v>37</v>
      </c>
      <c r="T92" s="18">
        <f>ROUNDDOWN(O92/T86,0)</f>
        <v>139</v>
      </c>
      <c r="U92" s="18">
        <f>ROUNDDOWN(O92/U86,0)</f>
        <v>233</v>
      </c>
    </row>
    <row r="93" spans="1:256" x14ac:dyDescent="0.25">
      <c r="A93" s="18"/>
      <c r="B93" s="17"/>
    </row>
    <row r="94" spans="1:256" x14ac:dyDescent="0.25">
      <c r="A94" s="18"/>
      <c r="B94" s="17"/>
      <c r="E94" s="33" t="s">
        <v>117</v>
      </c>
      <c r="F94" s="34"/>
      <c r="G94" s="34"/>
      <c r="H94" s="35"/>
      <c r="I94" s="34"/>
      <c r="J94" s="34"/>
      <c r="K94" s="34"/>
      <c r="L94" s="34"/>
    </row>
    <row r="95" spans="1:256" x14ac:dyDescent="0.25">
      <c r="A95" s="18"/>
      <c r="B95" s="17"/>
    </row>
    <row r="96" spans="1:256" x14ac:dyDescent="0.25">
      <c r="A96" s="18"/>
      <c r="B96" s="17"/>
      <c r="J96" s="60" t="s">
        <v>146</v>
      </c>
      <c r="K96" s="59"/>
    </row>
    <row r="97" spans="1:12" ht="12.6" customHeight="1" x14ac:dyDescent="0.25">
      <c r="A97" s="18"/>
      <c r="B97" s="17"/>
      <c r="H97" s="3" t="s">
        <v>148</v>
      </c>
      <c r="J97" s="57" t="s">
        <v>139</v>
      </c>
      <c r="K97" s="58">
        <v>8</v>
      </c>
      <c r="L97" s="2" t="s">
        <v>145</v>
      </c>
    </row>
    <row r="98" spans="1:12" x14ac:dyDescent="0.25">
      <c r="A98" s="18"/>
      <c r="B98" s="17"/>
      <c r="H98" s="3" t="s">
        <v>147</v>
      </c>
      <c r="J98" s="57" t="s">
        <v>140</v>
      </c>
      <c r="K98" s="58">
        <v>11.2</v>
      </c>
      <c r="L98" s="2" t="s">
        <v>145</v>
      </c>
    </row>
    <row r="99" spans="1:12" x14ac:dyDescent="0.25">
      <c r="A99" s="18"/>
      <c r="B99" s="17"/>
      <c r="H99" s="3" t="s">
        <v>149</v>
      </c>
      <c r="J99" s="57" t="s">
        <v>143</v>
      </c>
      <c r="K99" s="58">
        <v>12.5</v>
      </c>
      <c r="L99" s="2" t="s">
        <v>145</v>
      </c>
    </row>
    <row r="100" spans="1:12" x14ac:dyDescent="0.25">
      <c r="A100" s="18"/>
      <c r="B100" s="17"/>
      <c r="H100" s="3" t="s">
        <v>150</v>
      </c>
      <c r="J100" s="57" t="s">
        <v>141</v>
      </c>
      <c r="K100" s="58">
        <v>14</v>
      </c>
      <c r="L100" s="2" t="s">
        <v>145</v>
      </c>
    </row>
    <row r="101" spans="1:12" x14ac:dyDescent="0.25">
      <c r="A101" s="18"/>
      <c r="B101" s="17"/>
    </row>
    <row r="102" spans="1:12" x14ac:dyDescent="0.25">
      <c r="A102" s="18"/>
      <c r="B102" s="17"/>
    </row>
    <row r="103" spans="1:12" x14ac:dyDescent="0.25">
      <c r="A103" s="18"/>
      <c r="B103" s="17"/>
    </row>
    <row r="104" spans="1:12" x14ac:dyDescent="0.25">
      <c r="A104" s="18"/>
      <c r="B104" s="17"/>
    </row>
    <row r="105" spans="1:12" x14ac:dyDescent="0.25">
      <c r="A105" s="18"/>
      <c r="B105" s="17"/>
    </row>
    <row r="106" spans="1:12" x14ac:dyDescent="0.25">
      <c r="A106" s="18"/>
      <c r="B106" s="17"/>
    </row>
    <row r="107" spans="1:12" x14ac:dyDescent="0.25">
      <c r="A107" s="18"/>
      <c r="B107" s="17"/>
    </row>
    <row r="108" spans="1:12" x14ac:dyDescent="0.25">
      <c r="A108" s="18"/>
      <c r="B108" s="17"/>
    </row>
  </sheetData>
  <sheetProtection algorithmName="SHA-512" hashValue="wPb4j2kOLgGJO66xlmfZwzQx4jwjQbIID1enH5+Jckq1UjIY/D+pEDgmz4vSPKKpcBMs0TKpgxKqIpZZcdewGA==" saltValue="lTW20S2jzvGKcM7W63mpMg==" spinCount="100000" sheet="1" objects="1" scenarios="1"/>
  <protectedRanges>
    <protectedRange sqref="G8:J9" name="Oblast2"/>
    <protectedRange sqref="G75:L76 G86:L87" name="Oblast1"/>
  </protectedRanges>
  <mergeCells count="36">
    <mergeCell ref="A77:L77"/>
    <mergeCell ref="A73:A76"/>
    <mergeCell ref="B73:B76"/>
    <mergeCell ref="C73:E73"/>
    <mergeCell ref="F73:F74"/>
    <mergeCell ref="G73:L73"/>
    <mergeCell ref="C74:C76"/>
    <mergeCell ref="D74:D76"/>
    <mergeCell ref="E74:E76"/>
    <mergeCell ref="G76:L76"/>
    <mergeCell ref="A72:L72"/>
    <mergeCell ref="C2:D2"/>
    <mergeCell ref="C3:D3"/>
    <mergeCell ref="A5:J5"/>
    <mergeCell ref="A6:A9"/>
    <mergeCell ref="B6:B9"/>
    <mergeCell ref="C6:E6"/>
    <mergeCell ref="F6:F7"/>
    <mergeCell ref="G6:J6"/>
    <mergeCell ref="C7:C9"/>
    <mergeCell ref="D7:D9"/>
    <mergeCell ref="E7:E9"/>
    <mergeCell ref="G9:J9"/>
    <mergeCell ref="A10:J10"/>
    <mergeCell ref="A34:J34"/>
    <mergeCell ref="A57:J58"/>
    <mergeCell ref="A83:L83"/>
    <mergeCell ref="A84:A87"/>
    <mergeCell ref="B84:B87"/>
    <mergeCell ref="C84:E84"/>
    <mergeCell ref="F84:F85"/>
    <mergeCell ref="G84:L84"/>
    <mergeCell ref="C85:C87"/>
    <mergeCell ref="D85:D87"/>
    <mergeCell ref="E85:E87"/>
    <mergeCell ref="G87:L87"/>
  </mergeCell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Cable Fill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Kroupa Tomas</dc:creator>
  <cp:lastModifiedBy>Kroupa Tomas</cp:lastModifiedBy>
  <dcterms:created xsi:type="dcterms:W3CDTF">2016-04-20T07:50:36Z</dcterms:created>
  <dcterms:modified xsi:type="dcterms:W3CDTF">2016-04-25T08:23:12Z</dcterms:modified>
</cp:coreProperties>
</file>